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https://kommun.sharepoint.com/sites/gymnasieantagningen/Delade dokument/UEDB/Priser/2025/IM-priser 2025/"/>
    </mc:Choice>
  </mc:AlternateContent>
  <xr:revisionPtr revIDLastSave="205" documentId="8_{77802A41-A430-4630-A76C-DD00C08E6689}" xr6:coauthVersionLast="47" xr6:coauthVersionMax="47" xr10:uidLastSave="{C0FCEE1F-0EDC-4792-B4BB-2673F48DFBFE}"/>
  <bookViews>
    <workbookView xWindow="-108" yWindow="-108" windowWidth="30936" windowHeight="16776" activeTab="4" xr2:uid="{00000000-000D-0000-FFFF-FFFF00000000}"/>
  </bookViews>
  <sheets>
    <sheet name="Botkyrka" sheetId="1" r:id="rId1"/>
    <sheet name="Danderyd" sheetId="34" r:id="rId2"/>
    <sheet name="Ekerö" sheetId="3" r:id="rId3"/>
    <sheet name="Haninge" sheetId="4" r:id="rId4"/>
    <sheet name="Huddinge" sheetId="6" r:id="rId5"/>
    <sheet name="Håbo" sheetId="5" r:id="rId6"/>
    <sheet name="Järfälla" sheetId="7" r:id="rId7"/>
    <sheet name="Lidingö" sheetId="8" r:id="rId8"/>
    <sheet name="Nacka" sheetId="9" r:id="rId9"/>
    <sheet name="Norrtälje" sheetId="10" r:id="rId10"/>
    <sheet name="Nynäshamn" sheetId="11" r:id="rId11"/>
    <sheet name="Salem" sheetId="12" r:id="rId12"/>
    <sheet name="Sigtuna" sheetId="13" r:id="rId13"/>
    <sheet name="Sollentuna" sheetId="14" r:id="rId14"/>
    <sheet name="Solna" sheetId="15" r:id="rId15"/>
    <sheet name="Stockholm " sheetId="17" r:id="rId16"/>
    <sheet name="Stockholm Anpassad Gymnasieskol" sheetId="28" r:id="rId17"/>
    <sheet name="Sundbyberg" sheetId="19" r:id="rId18"/>
    <sheet name="Södertälje" sheetId="18" r:id="rId19"/>
    <sheet name="Tyresö" sheetId="27" r:id="rId20"/>
    <sheet name="Täby" sheetId="21" r:id="rId21"/>
    <sheet name="Upplands Bro" sheetId="22" r:id="rId22"/>
    <sheet name="Upplands Väsby" sheetId="23" r:id="rId23"/>
    <sheet name="Vallentuna" sheetId="24" r:id="rId24"/>
    <sheet name="Värmdö" sheetId="25" r:id="rId25"/>
    <sheet name="Österåker" sheetId="33" r:id="rId26"/>
  </sheets>
  <definedNames>
    <definedName name="_Toc25071288" localSheetId="4">Huddinge!$A$5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0" i="27" l="1"/>
  <c r="D29" i="27"/>
  <c r="D28" i="27"/>
  <c r="D27" i="27"/>
  <c r="D24" i="27"/>
  <c r="D23" i="27"/>
  <c r="D22" i="27"/>
  <c r="D21" i="27"/>
  <c r="D18" i="27"/>
  <c r="D17" i="27"/>
  <c r="D16" i="27"/>
  <c r="D15" i="27"/>
  <c r="D12" i="27"/>
  <c r="D10" i="27"/>
  <c r="D9" i="27"/>
  <c r="D8" i="27"/>
  <c r="D7" i="27"/>
  <c r="D6" i="27"/>
  <c r="D5" i="27"/>
  <c r="D4" i="27"/>
  <c r="D3" i="27"/>
  <c r="C16" i="11"/>
  <c r="C15" i="11"/>
  <c r="C14" i="11"/>
  <c r="D8" i="11"/>
  <c r="D7" i="11"/>
  <c r="D6" i="11"/>
  <c r="D5" i="11"/>
  <c r="D12" i="33" l="1"/>
  <c r="D9" i="33"/>
  <c r="D8" i="33"/>
  <c r="D7" i="33"/>
  <c r="D6" i="33"/>
  <c r="D4" i="1"/>
  <c r="F4" i="1"/>
  <c r="G4" i="1" s="1"/>
  <c r="D5" i="1"/>
  <c r="F5" i="1"/>
  <c r="G5" i="1" s="1"/>
  <c r="H5" i="1" s="1"/>
  <c r="I5" i="1" s="1"/>
  <c r="D6" i="1"/>
  <c r="F6" i="1"/>
  <c r="G6" i="1" s="1"/>
  <c r="H6" i="1" s="1"/>
  <c r="I6" i="1" s="1"/>
  <c r="H7" i="1"/>
  <c r="F8" i="1"/>
  <c r="G8" i="1" s="1"/>
  <c r="H8" i="1" s="1"/>
  <c r="I8" i="1" s="1"/>
  <c r="H9" i="1"/>
  <c r="I9" i="1" s="1"/>
  <c r="D10" i="1"/>
  <c r="F10" i="1"/>
  <c r="G10" i="1"/>
  <c r="H10" i="1" s="1"/>
  <c r="I10" i="1" s="1"/>
  <c r="D11" i="1"/>
  <c r="F11" i="1"/>
  <c r="G11" i="1"/>
  <c r="H11" i="1"/>
  <c r="I11" i="1" s="1"/>
  <c r="D12" i="1"/>
  <c r="F12" i="1"/>
  <c r="D13" i="1"/>
  <c r="F13" i="1"/>
  <c r="D23" i="1"/>
  <c r="F23" i="1"/>
  <c r="G23" i="1"/>
  <c r="H23" i="1" s="1"/>
  <c r="I23" i="1" s="1"/>
  <c r="D24" i="1"/>
  <c r="F24" i="1"/>
  <c r="G24" i="1"/>
  <c r="H24" i="1"/>
  <c r="I24" i="1" s="1"/>
  <c r="D25" i="1"/>
  <c r="F25" i="1"/>
  <c r="G25" i="1"/>
  <c r="H25" i="1" s="1"/>
  <c r="I25" i="1" s="1"/>
  <c r="D26" i="1"/>
  <c r="F26" i="1"/>
  <c r="G26" i="1"/>
  <c r="H26" i="1"/>
  <c r="D30" i="1"/>
  <c r="F30" i="1"/>
  <c r="G30" i="1"/>
  <c r="H30" i="1" s="1"/>
  <c r="I30" i="1" s="1"/>
  <c r="D31" i="1"/>
  <c r="F31" i="1"/>
  <c r="G31" i="1"/>
  <c r="H31" i="1"/>
  <c r="D32" i="1"/>
  <c r="F32" i="1"/>
  <c r="G32" i="1"/>
  <c r="H32" i="1" s="1"/>
  <c r="I32" i="1" s="1"/>
  <c r="D33" i="1"/>
  <c r="F33" i="1"/>
  <c r="G33" i="1"/>
  <c r="H33" i="1"/>
  <c r="F37" i="1"/>
  <c r="G37" i="1" s="1"/>
  <c r="H37" i="1" s="1"/>
  <c r="I37" i="1" s="1"/>
  <c r="F38" i="1"/>
  <c r="G38" i="1"/>
  <c r="H38" i="1" s="1"/>
  <c r="I38" i="1" s="1"/>
  <c r="F39" i="1"/>
  <c r="G39" i="1"/>
  <c r="H39" i="1"/>
  <c r="I39" i="1" s="1"/>
  <c r="F40" i="1"/>
  <c r="G40" i="1"/>
  <c r="H40" i="1" s="1"/>
  <c r="I40" i="1" s="1"/>
  <c r="D44" i="1"/>
  <c r="F44" i="1"/>
  <c r="G44" i="1"/>
  <c r="H44" i="1"/>
  <c r="I44" i="1" s="1"/>
  <c r="D45" i="1"/>
  <c r="F45" i="1"/>
  <c r="G45" i="1"/>
  <c r="H45" i="1" s="1"/>
  <c r="I45" i="1" s="1"/>
  <c r="D46" i="1"/>
  <c r="F46" i="1"/>
  <c r="G46" i="1"/>
  <c r="H46" i="1"/>
  <c r="I46" i="1" s="1"/>
  <c r="D47" i="1"/>
  <c r="F47" i="1"/>
  <c r="G47" i="1"/>
  <c r="H47" i="1" s="1"/>
  <c r="I47" i="1" s="1"/>
  <c r="D51" i="1"/>
  <c r="F51" i="1"/>
  <c r="G51" i="1"/>
  <c r="H51" i="1"/>
  <c r="D52" i="1"/>
  <c r="F52" i="1"/>
  <c r="G52" i="1"/>
  <c r="H52" i="1" s="1"/>
  <c r="I52" i="1" s="1"/>
  <c r="D53" i="1"/>
  <c r="F53" i="1"/>
  <c r="G53" i="1"/>
  <c r="H53" i="1"/>
  <c r="I53" i="1" s="1"/>
  <c r="D54" i="1"/>
  <c r="F54" i="1"/>
  <c r="G54" i="1"/>
  <c r="H54" i="1" s="1"/>
  <c r="I54" i="1" s="1"/>
  <c r="D57" i="1"/>
  <c r="F57" i="1"/>
  <c r="G57" i="1"/>
  <c r="H57" i="1"/>
  <c r="I57" i="1" s="1"/>
  <c r="D58" i="1"/>
  <c r="E58" i="1"/>
  <c r="I58" i="1"/>
  <c r="I51" i="1"/>
  <c r="I33" i="1"/>
  <c r="I31" i="1"/>
  <c r="I26" i="1"/>
  <c r="I15" i="1"/>
  <c r="I7" i="1"/>
  <c r="L2" i="1"/>
  <c r="M2" i="1" s="1"/>
  <c r="N2" i="1" s="1"/>
  <c r="O2" i="1" s="1"/>
  <c r="H4" i="1" l="1"/>
  <c r="G12" i="1"/>
  <c r="G13" i="1"/>
  <c r="H12" i="1" l="1"/>
  <c r="I12" i="1" s="1"/>
  <c r="H13" i="1"/>
  <c r="I4" i="1"/>
  <c r="I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Jervanius Linda</author>
  </authors>
  <commentList>
    <comment ref="B12" authorId="0" shapeId="0" xr:uid="{B46D5EFD-4158-4919-AFE5-C133CA8E43D9}">
      <text>
        <r>
          <rPr>
            <b/>
            <sz val="9"/>
            <color indexed="81"/>
            <rFont val="Tahoma"/>
            <family val="2"/>
          </rPr>
          <t>Jervanius Linda:</t>
        </r>
        <r>
          <rPr>
            <sz val="9"/>
            <color indexed="81"/>
            <rFont val="Tahoma"/>
            <family val="2"/>
          </rPr>
          <t xml:space="preserve">
IM-pris + tillägg 157.070 kr * (Se ruta till höger)</t>
        </r>
      </text>
    </comment>
    <comment ref="F12" authorId="0" shapeId="0" xr:uid="{6292E533-126D-423B-870A-C4D5DFC5798B}">
      <text>
        <r>
          <rPr>
            <b/>
            <sz val="9"/>
            <color indexed="81"/>
            <rFont val="Tahoma"/>
            <family val="2"/>
          </rPr>
          <t>Jervanius Linda:</t>
        </r>
        <r>
          <rPr>
            <sz val="9"/>
            <color indexed="81"/>
            <rFont val="Tahoma"/>
            <family val="2"/>
          </rPr>
          <t xml:space="preserve">
IM-pris + tillägg 154.749kr (2021 års tillägg) * 1,5% = 157.070 kr.</t>
        </r>
      </text>
    </comment>
    <comment ref="B13" authorId="0" shapeId="0" xr:uid="{863FBB69-3006-47CB-9BF8-C55D2F2FD347}">
      <text>
        <r>
          <rPr>
            <b/>
            <sz val="9"/>
            <color indexed="81"/>
            <rFont val="Tahoma"/>
            <family val="2"/>
          </rPr>
          <t>Jervanius Linda:</t>
        </r>
        <r>
          <rPr>
            <sz val="9"/>
            <color indexed="81"/>
            <rFont val="Tahoma"/>
            <family val="2"/>
          </rPr>
          <t xml:space="preserve">
IM-pris + tillägg 157.070 kr * (Se ruta till höger)</t>
        </r>
      </text>
    </comment>
    <comment ref="F13" authorId="0" shapeId="0" xr:uid="{3FE4F7C0-628F-4724-99E5-D2961D8BE917}">
      <text>
        <r>
          <rPr>
            <b/>
            <sz val="9"/>
            <color indexed="81"/>
            <rFont val="Tahoma"/>
            <family val="2"/>
          </rPr>
          <t>Jervanius Linda:</t>
        </r>
        <r>
          <rPr>
            <sz val="9"/>
            <color indexed="81"/>
            <rFont val="Tahoma"/>
            <family val="2"/>
          </rPr>
          <t xml:space="preserve">
IM-pris + tillägg 154.749kr (2021 års tillägg) * 1,5% = 157.070 kr.</t>
        </r>
      </text>
    </comment>
  </commentList>
</comments>
</file>

<file path=xl/sharedStrings.xml><?xml version="1.0" encoding="utf-8"?>
<sst xmlns="http://schemas.openxmlformats.org/spreadsheetml/2006/main" count="867" uniqueCount="473">
  <si>
    <t>Prislista  IM-programmen i Botkyrka kommun</t>
  </si>
  <si>
    <t>Prisuppräkning</t>
  </si>
  <si>
    <t>SPV 2022</t>
  </si>
  <si>
    <t>SPV 2023</t>
  </si>
  <si>
    <t>SPV 2024</t>
  </si>
  <si>
    <t>SPV 2025</t>
  </si>
  <si>
    <t>*</t>
  </si>
  <si>
    <t xml:space="preserve">Introduktionsprogram </t>
  </si>
  <si>
    <t>Grundbelopp 2019</t>
  </si>
  <si>
    <t>Grundbelopp 2020</t>
  </si>
  <si>
    <t>Grundbelopp 2021</t>
  </si>
  <si>
    <t>Grundbelopp 2022</t>
  </si>
  <si>
    <t>Grundbelopp 2023</t>
  </si>
  <si>
    <t>Grundbelopp 2024</t>
  </si>
  <si>
    <t>Grundbelopp 2025</t>
  </si>
  <si>
    <t>IMA</t>
  </si>
  <si>
    <t>Individuellt alternativ</t>
  </si>
  <si>
    <t>IMS</t>
  </si>
  <si>
    <t>Språkintroduktion</t>
  </si>
  <si>
    <t>IMYBA</t>
  </si>
  <si>
    <t>Yrkesintroduktion - byggprogrammet</t>
  </si>
  <si>
    <t>IMYBF</t>
  </si>
  <si>
    <t>Yrkesintroduktion, yrkesintro Barn och fritid</t>
  </si>
  <si>
    <t>IMYFT</t>
  </si>
  <si>
    <t>Yrkesintroduktion - speedshop</t>
  </si>
  <si>
    <t>IMYFS</t>
  </si>
  <si>
    <t>Yrkesintroduktion, yrkesintro Försäljning och Service</t>
  </si>
  <si>
    <t>IMYHA</t>
  </si>
  <si>
    <t>Yrkesintroduktion - handel</t>
  </si>
  <si>
    <t>IMYVO</t>
  </si>
  <si>
    <t>Yrkesintroduktion - vård och omsorg</t>
  </si>
  <si>
    <t>IMA SB (Skyttbrink)</t>
  </si>
  <si>
    <t>Individuellt alternativ - Särskilt behov</t>
  </si>
  <si>
    <t>IMA ASP (Tumba)</t>
  </si>
  <si>
    <t>Individuellt alternativ - ASP</t>
  </si>
  <si>
    <t>Modersmålsundervisning</t>
  </si>
  <si>
    <t>per läsår</t>
  </si>
  <si>
    <t>Prislista Anpassad gymnasieskola i Botkyrka kommun</t>
  </si>
  <si>
    <t>Nationella- och individuella program</t>
  </si>
  <si>
    <t>AHADM</t>
  </si>
  <si>
    <t>Adminstration och Handel och varuhantering, nivå 1</t>
  </si>
  <si>
    <t>Adminstration och Handel och varuhantering, nivå 2</t>
  </si>
  <si>
    <t>Adminstration och Handel och varuhantering, nivå 3</t>
  </si>
  <si>
    <t>Adminstration och Handel och varuhantering, nivå 4</t>
  </si>
  <si>
    <t>Adminstration och Handel och varuhantering, nivå 5</t>
  </si>
  <si>
    <t>HPHAN</t>
  </si>
  <si>
    <t>Hantverk och produktion, nivå 1</t>
  </si>
  <si>
    <t>Hantverk och produktion, nivå 2</t>
  </si>
  <si>
    <t>Hantverk och produktion, nivå 3</t>
  </si>
  <si>
    <t>Hantverk och produktion, nivå 4</t>
  </si>
  <si>
    <t>Hantverk och produktion, nivå 5</t>
  </si>
  <si>
    <t>FAFAS</t>
  </si>
  <si>
    <t>Fastighet, anläggning och byggnation, nivå 1</t>
  </si>
  <si>
    <t>Fastighet, anläggning och byggnation, nivå 2</t>
  </si>
  <si>
    <t>Fastighet, anläggning och byggnation, nivå 3</t>
  </si>
  <si>
    <t>Fastighet, anläggning och byggnation, nivå 4</t>
  </si>
  <si>
    <t>Fastighet, anläggning och byggnation, nivå 5</t>
  </si>
  <si>
    <t>HOHAL</t>
  </si>
  <si>
    <t>Hälsa,vård och omsorg, nivå 1</t>
  </si>
  <si>
    <t>Hälsa,vård och omsorg, nivå 2</t>
  </si>
  <si>
    <t>Hälsa,vård och omsorg, nivå 3</t>
  </si>
  <si>
    <t>Hälsa,vård och omsorg, nivå 4</t>
  </si>
  <si>
    <t>Hälsa,vård och omsorg, nivå 5</t>
  </si>
  <si>
    <t>IAIND</t>
  </si>
  <si>
    <t>Individuellt program, nivå 1</t>
  </si>
  <si>
    <t>Individuellt program, nivå 2</t>
  </si>
  <si>
    <t>Individuellt program, nivå 3</t>
  </si>
  <si>
    <t>Individuellt program, nivå 4</t>
  </si>
  <si>
    <t>Individuellt program, nivå 5</t>
  </si>
  <si>
    <t>Korttidstillsyn     (LSS beslut)</t>
  </si>
  <si>
    <t>kr/termin</t>
  </si>
  <si>
    <t xml:space="preserve">Modersmål </t>
  </si>
  <si>
    <t>kr/år</t>
  </si>
  <si>
    <t>Gy-/Ekerö Individuella gymnasieutbildning år 2024</t>
  </si>
  <si>
    <t>År 2024</t>
  </si>
  <si>
    <t>År 2025</t>
  </si>
  <si>
    <t>Peng/elev/mån</t>
  </si>
  <si>
    <t>Peng/elev/år</t>
  </si>
  <si>
    <t>Belopp i kr</t>
  </si>
  <si>
    <t> </t>
  </si>
  <si>
    <t>Yrkesintroduktion - IMYVO</t>
  </si>
  <si>
    <t>Yrkesintroduktion - IMYVOV0L</t>
  </si>
  <si>
    <t>Individuellet alternativ - IMA</t>
  </si>
  <si>
    <t>Språkintroduktion - IMS</t>
  </si>
  <si>
    <t>Gy-/Anpassad år 2025</t>
  </si>
  <si>
    <t>Sammanställning med kommentarer</t>
  </si>
  <si>
    <t>Individuellt program, 1</t>
  </si>
  <si>
    <t>Individuellt program, 2</t>
  </si>
  <si>
    <t>Individuellt program, 3</t>
  </si>
  <si>
    <t>Individuellt program, 4</t>
  </si>
  <si>
    <t>Adminstration, handel och vauhantering 1</t>
  </si>
  <si>
    <t>Adminstration, handel och vauhantering 2</t>
  </si>
  <si>
    <t>Adminstration, handel och vauhantering 3</t>
  </si>
  <si>
    <t>Adminstration, handel och vauhantering 4</t>
  </si>
  <si>
    <t>Gymnasieprislistan räknas upp med 2,8 procent</t>
  </si>
  <si>
    <t>Vi räknar upp pengarn med samma uppräkning som gymnasieprislistan</t>
  </si>
  <si>
    <t>De 26 kommunerna i Stockholms län har, genom samverkansorganisationen Storsthlm, tagit fram en gemensam prislista för vad gymnasieprogrammen i länet får kosta. Prislistan används för att reglera ersättningen till fristående huvudmän och mellan kommuner för att skapa likvärdiga villkor för eleverna oavsett vilken skola eller kommun de väljer att studera i. Varje år föreslår Storsthlms styrelse en uppräkning av prislistan, vilken sedan fastställs av respektive kommun. För år 2024 rekommenderas uppräkningen av programpriserna att bli 3,4 procent.</t>
  </si>
  <si>
    <t>Prislista  IM-programmen i Haninge kommun 2025</t>
  </si>
  <si>
    <t>Grundbelopp/år exkl. moms</t>
  </si>
  <si>
    <t>Ersättning fristående gymnasieskolor/år inkl. moms</t>
  </si>
  <si>
    <t>Introduktionsprogram individuellt alternativ</t>
  </si>
  <si>
    <t>IMY</t>
  </si>
  <si>
    <t xml:space="preserve">Introduktionsprogram yrkesintroduktion </t>
  </si>
  <si>
    <t>Introduktionsprogram yrkesintroduktion Bygg- och anläggning</t>
  </si>
  <si>
    <t>Introduktionsprogram språkintroduktion</t>
  </si>
  <si>
    <t>Tilläggsersättning integrerade elever anpassad gymnasieskola på IM program</t>
  </si>
  <si>
    <t>Tilläggsersättning Programinriktat val, årskurs 1</t>
  </si>
  <si>
    <t>CC</t>
  </si>
  <si>
    <t>Tilläggsersättning Coaching center</t>
  </si>
  <si>
    <t>Prislista anpassad gymnasieskola i Haninge kommun 2025</t>
  </si>
  <si>
    <t>HRHOT</t>
  </si>
  <si>
    <t>Anpassad gymnasieskola Hotell, restaurang och bageri (HRHOT)</t>
  </si>
  <si>
    <t>Anpassad gymnasieskola Individuellt alternativ (IAIND)</t>
  </si>
  <si>
    <t>Anpassad gymnasieskola Administration, handel och varuhantering (AHADM)</t>
  </si>
  <si>
    <t xml:space="preserve"> </t>
  </si>
  <si>
    <t>Särskild eleversättning anpassad gymnasieskola</t>
  </si>
  <si>
    <t>Belopp/år</t>
  </si>
  <si>
    <t>Tillägg behovsgrupp 1, anpassad gymnasieskola</t>
  </si>
  <si>
    <t>Tillägg behovsgrupp 2, anpassad gymnasieskola</t>
  </si>
  <si>
    <t>Tillägg behovsgrupp 3, anpassad gymnasieskola</t>
  </si>
  <si>
    <t>Tillägg behovsgrupp 4, anpassad gymnasieskola</t>
  </si>
  <si>
    <r>
      <rPr>
        <sz val="22"/>
        <color rgb="FF65B32E"/>
        <rFont val="Cambria"/>
        <family val="1"/>
      </rPr>
      <t>Bilaga 3 – Huddinge kommuns prislista för introduktionsprogram och anpassad gymnasieskola 2025</t>
    </r>
    <r>
      <rPr>
        <sz val="26"/>
        <color rgb="FF65B32E"/>
        <rFont val="Cambria"/>
        <family val="1"/>
      </rPr>
      <t xml:space="preserve">
</t>
    </r>
    <r>
      <rPr>
        <sz val="20"/>
        <color rgb="FF65B32E"/>
        <rFont val="Cambria"/>
        <family val="1"/>
      </rPr>
      <t>Gymnasieskola, introduktionsprogram</t>
    </r>
  </si>
  <si>
    <t xml:space="preserve">Ersättningsnivåerna gäller för elever i Huddinges kommunala skolor samt elever folkbokförda i Huddinge kommun som läser vid andra skolor. </t>
  </si>
  <si>
    <t>Introduktionsprogram</t>
  </si>
  <si>
    <t>Studieväg</t>
  </si>
  <si>
    <t>Kr/elev/år</t>
  </si>
  <si>
    <t>Individuellt alternativ – Specialpedagogik</t>
  </si>
  <si>
    <t>IMA-Spec ped</t>
  </si>
  <si>
    <t>Yrkesintroduktion</t>
  </si>
  <si>
    <t>Språkintroduktion A-kurs</t>
  </si>
  <si>
    <t>IMS-A</t>
  </si>
  <si>
    <t>Programinriktat val</t>
  </si>
  <si>
    <t>IMV</t>
  </si>
  <si>
    <t>Hotell, restaurang och bageri (HRHOT)</t>
  </si>
  <si>
    <t>Summa kr/år</t>
  </si>
  <si>
    <t>Behovsgrupp 1</t>
  </si>
  <si>
    <t>Behovsgrupp 2</t>
  </si>
  <si>
    <t>Behovsgrupp 3</t>
  </si>
  <si>
    <t>Behovsgrupp 4</t>
  </si>
  <si>
    <t>Det individuella programmet (IAIND)</t>
  </si>
  <si>
    <t>Estetisk verksamhet (EVEST)</t>
  </si>
  <si>
    <t>Fordonsvård och Godshantering (FGFOR)</t>
  </si>
  <si>
    <t>Fastighet, anläggning och byggnation (FAFAS)</t>
  </si>
  <si>
    <t>Introduktionsprogram Fridegårdsgymnasiet</t>
  </si>
  <si>
    <t>Pris till kommuner</t>
  </si>
  <si>
    <t>Introduktionsprogrammet, individuellt altern.</t>
  </si>
  <si>
    <t>Introduktionsprogrammet, yrkesintroduktion</t>
  </si>
  <si>
    <t>Introduktionsprogrammet, språkintroduktion</t>
  </si>
  <si>
    <t>AST - specialpedagogisk verksamhet (SPV) för elever med autismspektrumdiagnoser</t>
  </si>
  <si>
    <t>Pris till kommuner*</t>
  </si>
  <si>
    <t>Naturvetenskapsprogrammet - AST</t>
  </si>
  <si>
    <t>NA  (AST)</t>
  </si>
  <si>
    <t>Samhällsvetenskapsprogrammet - AST</t>
  </si>
  <si>
    <t>SA (AST)</t>
  </si>
  <si>
    <t>Individuellt alternativ - AST</t>
  </si>
  <si>
    <t>IMA (AST)</t>
  </si>
  <si>
    <t>Programinriktat val-Naturvetenskapsprogrammet AST</t>
  </si>
  <si>
    <t>IMVNA (AST)</t>
  </si>
  <si>
    <t>Programinriktat val- Samhällsvetenskapsprogrammet AST</t>
  </si>
  <si>
    <t>IMVSA (AST)</t>
  </si>
  <si>
    <r>
      <t>Ersättningen för elever som antas till mindre undervisningsgrupper på nationella program beräknas med programpris samt ersättning för specialpedagogisk verksamhet (</t>
    </r>
    <r>
      <rPr>
        <b/>
        <sz val="10"/>
        <rFont val="Arial"/>
        <family val="2"/>
      </rPr>
      <t>169962/år, 14163,5 kr/ månad</t>
    </r>
    <r>
      <rPr>
        <i/>
        <sz val="10"/>
        <rFont val="Arial"/>
        <family val="2"/>
      </rPr>
      <t xml:space="preserve"> ) Pris för SPV fastställs genom överenskommelser med hemkommunen. Priset justeras vid årsskiftet utifrån Storsthlms genomsnittliga uppräkning. Utöver detta pris kan överenskommelser om utökat grundbelopp/interkommunal ersättning göras för elever med stora individuella stödbehov. </t>
    </r>
  </si>
  <si>
    <t>** Ersättningen baseras på programpris IMV samt ersättning för specialpedagogisk verksamhet. Till IMV tillkommer individuell ersättning för grundskoleämnen enligt pris fastställt av Skolverket.</t>
  </si>
  <si>
    <t>Anpassad gymnasieskola</t>
  </si>
  <si>
    <t>Nationellt program behovsnivå 1</t>
  </si>
  <si>
    <t>Nationellt program behovsnivå 2</t>
  </si>
  <si>
    <t>Nationellt program behovsnivå 3</t>
  </si>
  <si>
    <t>Individuell prissättning utifrån elevens behov</t>
  </si>
  <si>
    <t>Nationellt program behovsnivå 4</t>
  </si>
  <si>
    <t>Individuella programmet behovsnivå 1</t>
  </si>
  <si>
    <t>Individuella programmet behovsnivå 2</t>
  </si>
  <si>
    <t>Individuella programmet behovsnivå 3</t>
  </si>
  <si>
    <t>Individuella programmet behovsnivå 4</t>
  </si>
  <si>
    <t>Fritidsverksamhet ink lovdagar</t>
  </si>
  <si>
    <t>Prislista 2025</t>
  </si>
  <si>
    <t>Benämning</t>
  </si>
  <si>
    <t>Årsbelopp Kronor</t>
  </si>
  <si>
    <t>Individuellt Alternativ</t>
  </si>
  <si>
    <t>IMS-ALFA</t>
  </si>
  <si>
    <t>Språkintroduktion alfabetisering</t>
  </si>
  <si>
    <t>Yrkesintroduktion inriktning Bygg- och anläggningsprogrammet</t>
  </si>
  <si>
    <t>SABET-SPV</t>
  </si>
  <si>
    <t>Samhällsvetenskapsprogrammet inriktning Beteendevetenskap med specialpedagogisk inriktning mot autismspektra</t>
  </si>
  <si>
    <t xml:space="preserve">Programpris + 172 198 </t>
  </si>
  <si>
    <t>TEINF-SPV</t>
  </si>
  <si>
    <t>Teknikprogrammet inriktning mot informations och medieteknik med specialpedagogisk inriktning mot autismspektra</t>
  </si>
  <si>
    <t>EVEST</t>
  </si>
  <si>
    <t>Estetiska verksamheter 1</t>
  </si>
  <si>
    <t>Estetiska verksamheter 2</t>
  </si>
  <si>
    <t>Estetiska verksamheter 3</t>
  </si>
  <si>
    <t>Estetiska verksamheter 4</t>
  </si>
  <si>
    <t>För sökande till Individuella programmet, ej folkbokförda i Järfälla kommun, upprättas individuella överenskommelser för varje elev enligt skollagen 19 kap 44a §.</t>
  </si>
  <si>
    <t>Pengbelopp per år Lidingö stad</t>
  </si>
  <si>
    <t>Årspengsbelopp</t>
  </si>
  <si>
    <t>Förändring</t>
  </si>
  <si>
    <t>i %</t>
  </si>
  <si>
    <t>Gymnasieskola</t>
  </si>
  <si>
    <t xml:space="preserve">För anpassad gymnasieskola görs individuella bedömningar </t>
  </si>
  <si>
    <t>För fristående/enskilda anordnare tillkommer momskompendation utöver peng med 6% på pengbelopp</t>
  </si>
  <si>
    <t>Priser övriga gymnasieprogram Nacka kommun 2025</t>
  </si>
  <si>
    <t>Övriga gymnasieprogram</t>
  </si>
  <si>
    <t>Kronor
per år</t>
  </si>
  <si>
    <t xml:space="preserve">Introduktionsprogram, individuellt alternativ (IMA) </t>
  </si>
  <si>
    <t xml:space="preserve">Introduktionsprogram, individuellt alternativ – liten grupp (IMA-LG) </t>
  </si>
  <si>
    <t>Introduktionsprogram, språkinriktning (IMS)</t>
  </si>
  <si>
    <t>Beslut Norrtälje priser för IM 2025</t>
  </si>
  <si>
    <t xml:space="preserve">IMY- Rodengymnasiet </t>
  </si>
  <si>
    <t>Programinriktning</t>
  </si>
  <si>
    <t>Kommunala utförare (kr/år)2025</t>
  </si>
  <si>
    <t>Fristående utförare (kr/år)2025</t>
  </si>
  <si>
    <t>Barn- och fritidsprogrammet (BF)</t>
  </si>
  <si>
    <t>Bygg- och anläggningsprogrammet (BA)</t>
  </si>
  <si>
    <t>Fordons- och transportprogrammet (FT)</t>
  </si>
  <si>
    <t>Försäljnings- och serviceprogrammet (FS)</t>
  </si>
  <si>
    <t>Restaurang och livsmedelsprogrammet (RL)</t>
  </si>
  <si>
    <t>Naturbruksprogrammet (NB)</t>
  </si>
  <si>
    <t>Vård- och omsorgsprogrammet (VO)</t>
  </si>
  <si>
    <t>Språkintroduktion/ Individuellt alternativ</t>
  </si>
  <si>
    <t>Språkintroduktion (IMS)</t>
  </si>
  <si>
    <t>Individuellt alternativ (IMA)</t>
  </si>
  <si>
    <t xml:space="preserve">Induviduellt alternativ (IMA)Flex(SPV) </t>
  </si>
  <si>
    <t>Nynäshamns kommun</t>
  </si>
  <si>
    <t>Nynäshamns kommuns prislista Nynäshamns gymnasium</t>
  </si>
  <si>
    <t>Program</t>
  </si>
  <si>
    <t>Kod </t>
  </si>
  <si>
    <t>Årsbelopp kr</t>
  </si>
  <si>
    <t>Belopp/mån</t>
  </si>
  <si>
    <t>Individuellt alternativ </t>
  </si>
  <si>
    <t>Språkintroduktion </t>
  </si>
  <si>
    <t>SPV tillägg utöver elevpeng</t>
  </si>
  <si>
    <t>Nynäshamns kommuns prislista Gymnasiesärskolan</t>
  </si>
  <si>
    <t>Elev i Gymnasiesärskola</t>
  </si>
  <si>
    <t>Nationellt prg</t>
  </si>
  <si>
    <t>IAIND1 (IV1)</t>
  </si>
  <si>
    <t>IAIND2 (IV2)</t>
  </si>
  <si>
    <t xml:space="preserve">IV </t>
  </si>
  <si>
    <t>Öppen</t>
  </si>
  <si>
    <t>Salems kommun 2025</t>
  </si>
  <si>
    <t>Pris/år</t>
  </si>
  <si>
    <t>SIGTUNA IM PRISER 2025</t>
  </si>
  <si>
    <t>IMYRL</t>
  </si>
  <si>
    <t>Anpassade gymnasieskolan</t>
  </si>
  <si>
    <t>IAIND - tidig utv</t>
  </si>
  <si>
    <t>FGFOR</t>
  </si>
  <si>
    <t>Kod</t>
  </si>
  <si>
    <t>Introduktionsprogram vid Rudbeck[1]</t>
  </si>
  <si>
    <t>IMSPR=IMS</t>
  </si>
  <si>
    <t>IMIND=IMA</t>
  </si>
  <si>
    <t>IMA SPV</t>
  </si>
  <si>
    <t>Individuellt alternativ, specialpedagogisk verksamhet</t>
  </si>
  <si>
    <t>[1] Endast för elever som är folkbokförda i Sollentuna kommun alternativt om samverkansavtal finns.</t>
  </si>
  <si>
    <t>Program SOLNA</t>
  </si>
  <si>
    <t>Pris År 2025</t>
  </si>
  <si>
    <t>Introduktionsprogram yrkesintroduktion (IMY)</t>
  </si>
  <si>
    <t>Avtal</t>
  </si>
  <si>
    <t>Introduktionsprogram yrkesintroduktion El &amp; energiprogrammet</t>
  </si>
  <si>
    <t>Introduktionsprogram individuellt alternativ (IMA)</t>
  </si>
  <si>
    <t>Introduktionsprogram individuellt alternativ AST (IMA)</t>
  </si>
  <si>
    <t>Introduktionsprogram språkintroduktion (IMS)</t>
  </si>
  <si>
    <t>Nationellt program Samhälle, natur och språk</t>
  </si>
  <si>
    <t>Övriga nationella program</t>
  </si>
  <si>
    <t>Enl. riksprislista 2025</t>
  </si>
  <si>
    <t>Individuella program</t>
  </si>
  <si>
    <t>Interkommunal, ersättning år 2025, gymnasieskola i Storsthlm och Håbo kommun (kr)</t>
  </si>
  <si>
    <t>Särsk. varianter, riksrekryt och spetsutb.*</t>
  </si>
  <si>
    <t>YXKLA</t>
  </si>
  <si>
    <t>Yrkesdansarutbildning, klassisk**</t>
  </si>
  <si>
    <t>YXMOD</t>
  </si>
  <si>
    <t>Yrkesdansarutbildning, modern**</t>
  </si>
  <si>
    <t>International Baccalaureate</t>
  </si>
  <si>
    <t>Tabell 5.8a:2</t>
  </si>
  <si>
    <t>Programpeng</t>
  </si>
  <si>
    <t>IB</t>
  </si>
  <si>
    <t xml:space="preserve">Individuellt alternativ </t>
  </si>
  <si>
    <t>IMA-SPV</t>
  </si>
  <si>
    <t>Individuellt alternativ SPV</t>
  </si>
  <si>
    <t>IMA-AST</t>
  </si>
  <si>
    <t>Individuellt alternativ AST</t>
  </si>
  <si>
    <t>IMA-FXS SPV</t>
  </si>
  <si>
    <t>Individuellt alternativ, flexibelt lärande, SPV</t>
  </si>
  <si>
    <t>IMA-UPP</t>
  </si>
  <si>
    <t>Individuellt alternativ, uppföljning</t>
  </si>
  <si>
    <t>Yrkesintro, Barn- och fritidsprogrammet</t>
  </si>
  <si>
    <t>IMYFR</t>
  </si>
  <si>
    <t>Yrkesintro, Frisör- och stylistprogrammet startar Ht 25</t>
  </si>
  <si>
    <t>Yrkesintro, Försäljnings- och serviceprogrammet</t>
  </si>
  <si>
    <t>Yrkesintro, Fordon- och transportprogrammet</t>
  </si>
  <si>
    <t>Yrkesintro, Handels- och administrationsprogrammet</t>
  </si>
  <si>
    <t>IMYHV</t>
  </si>
  <si>
    <t>Yrkesintro, Hantverksprogrammet</t>
  </si>
  <si>
    <t>IMYNB-DJR</t>
  </si>
  <si>
    <t xml:space="preserve">Yrkesintro, Naturbruksprogrammet, djurvård </t>
  </si>
  <si>
    <t>Yrkesintro, Restaurang- och livsmedelsprogrammet</t>
  </si>
  <si>
    <t>Yrkesintro, Vård- och omsorg</t>
  </si>
  <si>
    <t>IMYFR-SPV</t>
  </si>
  <si>
    <t>Yrkesintro, Frisör- och stylistprogrammet, SPV startar Ht 25</t>
  </si>
  <si>
    <t>IMYNB-DJR-SPV</t>
  </si>
  <si>
    <t>Yrkesintro, Naturbruksprogrammet, djurvård SPV</t>
  </si>
  <si>
    <t>IMYRL-SPV</t>
  </si>
  <si>
    <t>Yrkesintro, Restaurang och livsmedel SPV</t>
  </si>
  <si>
    <t>Språkintro, allmän- och programinriktat</t>
  </si>
  <si>
    <t>IMS sluss</t>
  </si>
  <si>
    <t>Språkintro,  nyanlända, slussklasser</t>
  </si>
  <si>
    <t>IMS-SPV/Alfa</t>
  </si>
  <si>
    <t>Språkintro,  SPV/Alfagrupp</t>
  </si>
  <si>
    <t>Interkommunal ersättning år 2025, anpassad gymnasieskola (kr)</t>
  </si>
  <si>
    <t>Nationella program, indelat efter behovsgrupp 1-4</t>
  </si>
  <si>
    <t>Tabell 5.11:1</t>
  </si>
  <si>
    <t>Administration, handel och varuhantering 1</t>
  </si>
  <si>
    <t>Administration, handel och varuhantering 2</t>
  </si>
  <si>
    <t>Administration, handel och varuhantering 3</t>
  </si>
  <si>
    <t>Administration, handel och varuhantering 4</t>
  </si>
  <si>
    <t>Fastighet, anläggning och byggnation 1</t>
  </si>
  <si>
    <t>Fastighet, anläggning och byggnation 2</t>
  </si>
  <si>
    <t>Fastighet, anläggning och byggnation 3</t>
  </si>
  <si>
    <t>Fastighet, anläggning och byggnation 4</t>
  </si>
  <si>
    <t>Fordonsvård och godshantering 1</t>
  </si>
  <si>
    <t>Fordonsvård och godshantering 2</t>
  </si>
  <si>
    <t>Fordonsvård och godshantering 3</t>
  </si>
  <si>
    <t>Fordonsvård och godshantering 4</t>
  </si>
  <si>
    <t>Hantverk och produktion 1</t>
  </si>
  <si>
    <t>Hantverk och produktion 2</t>
  </si>
  <si>
    <t>Hantverk och produktion 3</t>
  </si>
  <si>
    <t>Hantverk och produktion 4</t>
  </si>
  <si>
    <t>Hotell och restaurang och bageri 1</t>
  </si>
  <si>
    <t>Hotell och restaurang och bageri 2</t>
  </si>
  <si>
    <t>Hotell och restaurang och bageri 3</t>
  </si>
  <si>
    <t>Hotell och restaurang och bageri 4</t>
  </si>
  <si>
    <t>Hälsa, vård och omsorg 1</t>
  </si>
  <si>
    <t>Hälsa, vård och omsorg 2</t>
  </si>
  <si>
    <t>Hälsa, vård och omsorg 3</t>
  </si>
  <si>
    <t>Hälsa, vård och omsorg 4</t>
  </si>
  <si>
    <t>SNSAM</t>
  </si>
  <si>
    <t>Samhälle, natur och språk 1</t>
  </si>
  <si>
    <t>Samhälle, natur och språk 2</t>
  </si>
  <si>
    <t>Samhälle, natur och språk 3</t>
  </si>
  <si>
    <t>Samhälle, natur och språk 4</t>
  </si>
  <si>
    <t>SKSKO</t>
  </si>
  <si>
    <t>Skog, mark och djur 1</t>
  </si>
  <si>
    <t>Skog, mark och djur 2</t>
  </si>
  <si>
    <t>Skog, mark och djur 3</t>
  </si>
  <si>
    <t>Skog, mark och djur 4</t>
  </si>
  <si>
    <t>Modersmål</t>
  </si>
  <si>
    <t>Tabell 5.11:2</t>
  </si>
  <si>
    <t>För behöriga och deltagande elever</t>
  </si>
  <si>
    <t>Sundbybergs belopp 2025</t>
  </si>
  <si>
    <t>IMA –  individuellt alternativ</t>
  </si>
  <si>
    <t>IMA-S – individuellt alternativ särskilda behov (individuella avtal krävs)</t>
  </si>
  <si>
    <t>IMS – språkintroduktion</t>
  </si>
  <si>
    <t>IMS-S – språkintroduktion särskilda behov</t>
  </si>
  <si>
    <t>IMYBF –  yrkesintroduktion barn- och fritid</t>
  </si>
  <si>
    <t>IMYFT –  yrkesintroduktion fordon- och transport</t>
  </si>
  <si>
    <t>IMYHV–  yrkesintroduktion frisör/stylist</t>
  </si>
  <si>
    <t>SPV- specialpedagogisk verksamhet nationella program</t>
  </si>
  <si>
    <t>Interkommunal prislista (inkl lokaler) program ej omfattande av länsprislistan 2025</t>
  </si>
  <si>
    <t>Priser vid sälj av elevplatser</t>
  </si>
  <si>
    <t>Program/studieväg</t>
  </si>
  <si>
    <t>Kronor/ termin</t>
  </si>
  <si>
    <t>Kronor/år</t>
  </si>
  <si>
    <t>International baccalaureate programmet (IB)</t>
  </si>
  <si>
    <t>Yrkesintroduktion anordnas för grupp</t>
  </si>
  <si>
    <t xml:space="preserve">Yrkesintroduktion Barn/fritid (IMYBF) </t>
  </si>
  <si>
    <t>Yrkesintroduktion Bygg/anläggning (IMYBA)</t>
  </si>
  <si>
    <t>Yrkesintroduktion Fordon/transport (IMYFT)</t>
  </si>
  <si>
    <t>Yrkesintroduktion Hantverk (IMYHV)</t>
  </si>
  <si>
    <t>Yrkesintroduktion Vård/omsorg (IMYVO)</t>
  </si>
  <si>
    <t>Tillägg externt</t>
  </si>
  <si>
    <t>Tillägg specialpedagogisk verksamhet (SPV)</t>
  </si>
  <si>
    <t>Grund-</t>
  </si>
  <si>
    <t>Lokalkostnad</t>
  </si>
  <si>
    <t>belopp</t>
  </si>
  <si>
    <t>inkl kapkostn</t>
  </si>
  <si>
    <t>Totalt</t>
  </si>
  <si>
    <t>ANPASSAD GYMNASIESKOLA</t>
  </si>
  <si>
    <t>o övr lokalkostn</t>
  </si>
  <si>
    <t>kommuner</t>
  </si>
  <si>
    <t>Gymnasiesärelev nivå 1</t>
  </si>
  <si>
    <t>Gymnasiesärelev nivå 2</t>
  </si>
  <si>
    <t>Gymnasiesärelev nivå 3</t>
  </si>
  <si>
    <t>Tyresö kommun 2025</t>
  </si>
  <si>
    <t>Årsbelopp*</t>
  </si>
  <si>
    <t>Per månad</t>
  </si>
  <si>
    <t>IMAAST</t>
  </si>
  <si>
    <t>Individuellt alternativ NPF</t>
  </si>
  <si>
    <t>IMY FT</t>
  </si>
  <si>
    <t>Yrkesintroduktion Fordon &amp; transport</t>
  </si>
  <si>
    <t>IMY VO</t>
  </si>
  <si>
    <t>Yrkesintroduktion Vård och omsorg</t>
  </si>
  <si>
    <t>IMY FS</t>
  </si>
  <si>
    <t>Yrkesintroduktion försäljning och service</t>
  </si>
  <si>
    <t>IMY HV</t>
  </si>
  <si>
    <t>Yrkesintroduktion hantverk</t>
  </si>
  <si>
    <t>SCS</t>
  </si>
  <si>
    <t>Yrkesintroduktion, second chance school</t>
  </si>
  <si>
    <t>SPV-tillägg</t>
  </si>
  <si>
    <t>Tillägg för specialpedagogisk verksamhet</t>
  </si>
  <si>
    <t>HOHAL nivå 1</t>
  </si>
  <si>
    <t>Hälsa vård och omsorg nivå 1</t>
  </si>
  <si>
    <t>HOHAL nivå 2</t>
  </si>
  <si>
    <t>HOHAL nivå 3</t>
  </si>
  <si>
    <t>HOHAL nivå 4</t>
  </si>
  <si>
    <t>HOHAL nivå 5</t>
  </si>
  <si>
    <t>FAFAS nivå 1</t>
  </si>
  <si>
    <t>Fastighet, anläggning och byggnation nivå 1</t>
  </si>
  <si>
    <t>FAFAS nivå 2</t>
  </si>
  <si>
    <t>Fastighet, anläggning och byggnation nivå 2</t>
  </si>
  <si>
    <t>FAFAS nivå 3</t>
  </si>
  <si>
    <t>Fastighet, anläggning och byggnation nivå 3</t>
  </si>
  <si>
    <t>FAFAS nivå 4</t>
  </si>
  <si>
    <t>Fastighet, anläggning och byggnation nivå 4</t>
  </si>
  <si>
    <t>FAFAS nivå 5</t>
  </si>
  <si>
    <t>Fastighet, anläggning och byggnation nivå 5</t>
  </si>
  <si>
    <t>Individuellt program nivå 1</t>
  </si>
  <si>
    <t>Individuellt program nivå 2</t>
  </si>
  <si>
    <t>Individuellt program nivå 3</t>
  </si>
  <si>
    <t>Individuellt program nivå 4</t>
  </si>
  <si>
    <t>Individuellt program nivå 5</t>
  </si>
  <si>
    <t>* Prislistan är exklusive momskompensation. Ersättning till fristående huvudman tillkommer med 6%</t>
  </si>
  <si>
    <t>Kommunal*</t>
  </si>
  <si>
    <t>Prislista 2025 Täby kommun</t>
  </si>
  <si>
    <t>Årsbelopp</t>
  </si>
  <si>
    <t>Storsthlms prislista</t>
  </si>
  <si>
    <t>Övrigt program</t>
  </si>
  <si>
    <t>IB - International Baccalaure</t>
  </si>
  <si>
    <t>PREIB- International Baccalaureate (år 1)</t>
  </si>
  <si>
    <t>* Prislistan är exklusive momskompensation.</t>
  </si>
  <si>
    <t xml:space="preserve"> Fristående huvudman som erbjuder motsvarande program ersätts med programpeng med ett tillägg för </t>
  </si>
  <si>
    <t>momskompensation på 6 %.</t>
  </si>
  <si>
    <t>Ängsholmsskolan Täby anpassade gymnasieskola</t>
  </si>
  <si>
    <t xml:space="preserve">EVEST: Enligt riksprislistan, som fastställs av Skolverket i januari varje år, plus eventuellt tilläggsbelopp/utökad interkommunal ersättning. </t>
  </si>
  <si>
    <t xml:space="preserve">IAIND: Individuella överenskommelser för varje elev på individuella programmen enligt skollagen 19 kap 44a §. </t>
  </si>
  <si>
    <t>Priser 2025 Upplands-Bro</t>
  </si>
  <si>
    <t>Månad</t>
  </si>
  <si>
    <t>Helår</t>
  </si>
  <si>
    <t>IMS Språkintroduktion</t>
  </si>
  <si>
    <t>IMA Individuellt  alternativ</t>
  </si>
  <si>
    <t xml:space="preserve">IMY Yrkesintroduktion </t>
  </si>
  <si>
    <t>Anpassad Gymnasieskolan</t>
  </si>
  <si>
    <t>Behovsnivå 1           IAIND</t>
  </si>
  <si>
    <t>Behovsnivå 2           IAIND</t>
  </si>
  <si>
    <t>Behovsnivå 3           IAIND</t>
  </si>
  <si>
    <t>Behovsnivå 4           IAIND</t>
  </si>
  <si>
    <r>
      <rPr>
        <b/>
        <sz val="11"/>
        <color theme="1"/>
        <rFont val="Calibri"/>
        <family val="2"/>
        <scheme val="minor"/>
      </rPr>
      <t>Upplands Väsby kommun</t>
    </r>
    <r>
      <rPr>
        <sz val="11"/>
        <color theme="1"/>
        <rFont val="Calibri"/>
        <family val="2"/>
        <scheme val="minor"/>
      </rPr>
      <t xml:space="preserve"> 2025,</t>
    </r>
  </si>
  <si>
    <t>Väsby Nya Gymnasium</t>
  </si>
  <si>
    <t>Programpris per elev och läsår</t>
  </si>
  <si>
    <t>IMS - Språkintroduktion</t>
  </si>
  <si>
    <t>IMA - Individuellt alternativ</t>
  </si>
  <si>
    <t>IMYHT - Yrkesintroduktion; Hotell och turism</t>
  </si>
  <si>
    <t>Vallentuna kommun</t>
  </si>
  <si>
    <t>Priser 2025</t>
  </si>
  <si>
    <t>Pris/år ex momskomp</t>
  </si>
  <si>
    <t>Programpris*+nationellt fastställt tillägg första året</t>
  </si>
  <si>
    <t>Enligt Sthlm´s prislista för Programinriktat val</t>
  </si>
  <si>
    <t>Priser Värmdö kommun 2025</t>
  </si>
  <si>
    <t>Introduktionsprogram, övriga gymnasieprogram</t>
  </si>
  <si>
    <t>Kronor per år</t>
  </si>
  <si>
    <t>Yrkesintroduktion, Barn- och fritidsprogrammet</t>
  </si>
  <si>
    <t>individuellt alternativ med speciapedagogisk profil</t>
  </si>
  <si>
    <t>Anpassad gymnasium</t>
  </si>
  <si>
    <t>Individuellt program</t>
  </si>
  <si>
    <t xml:space="preserve">Österåkers kommunala gymnasium </t>
  </si>
  <si>
    <r>
      <t xml:space="preserve">Grundbelopp 2025
</t>
    </r>
    <r>
      <rPr>
        <sz val="12"/>
        <rFont val="Gill Sans MT"/>
        <family val="2"/>
      </rPr>
      <t>Peng (kr)</t>
    </r>
  </si>
  <si>
    <t>Programinriktat individuellt val</t>
  </si>
  <si>
    <t>Länsprislistan</t>
  </si>
  <si>
    <t>Skolkommunens pris</t>
  </si>
  <si>
    <t>I samtliga pengbelopp (länsprislista samt kommunens egna priser) ingår alla kostnader i verksamheten inkl. lokaler</t>
  </si>
  <si>
    <t>Prislista 2025 Danderyd</t>
  </si>
  <si>
    <t>Årsbelopp 2025</t>
  </si>
  <si>
    <t>Ersättningsnivåerna gäller för elever i Danderyds kommunala gymnasieskola samt elever folkbokförda i Danderyds kommun som läser vid andra skolor. Priset anges exklusive momskompensation. Fristående huvudman som erbjuder motsvarande program ersätts med programpeng med ett tillägg för momskompensation på 6 %.</t>
  </si>
  <si>
    <t>Riksprislistan</t>
  </si>
  <si>
    <t>Tillägg utöver elevpeng</t>
  </si>
  <si>
    <t>Nationellt program med specialpedagogsk verksamhet (SPV)</t>
  </si>
  <si>
    <t>Modermålsundervisning</t>
  </si>
  <si>
    <t>Uppdaterad 2025-01-27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</si>
</sst>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0\ &quot;kr&quot;;[Red]\-#,##0\ &quot;kr&quot;"/>
    <numFmt numFmtId="44" formatCode="_-* #,##0.00\ &quot;kr&quot;_-;\-* #,##0.00\ &quot;kr&quot;_-;_-* &quot;-&quot;??\ &quot;kr&quot;_-;_-@_-"/>
    <numFmt numFmtId="164" formatCode="_-* #,##0\ _k_r_-;\-* #,##0\ _k_r_-;_-* &quot;-&quot;\ _k_r_-;_-@_-"/>
    <numFmt numFmtId="165" formatCode="_-* #,##0.00\ _k_r_-;\-* #,##0.00\ _k_r_-;_-* &quot;-&quot;??\ _k_r_-;_-@_-"/>
    <numFmt numFmtId="166" formatCode="[$-41D]General"/>
    <numFmt numFmtId="167" formatCode="#,##0.00&quot; &quot;[$kr-41D];[Red]&quot;-&quot;#,##0.00&quot; &quot;[$kr-41D]"/>
    <numFmt numFmtId="168" formatCode="0.0%"/>
    <numFmt numFmtId="169" formatCode="#,##0\ &quot;kr&quot;"/>
    <numFmt numFmtId="170" formatCode="#,##0\ _k_r"/>
    <numFmt numFmtId="171" formatCode="_-* #,##0\ _k_r_-;\-* #,##0\ _k_r_-;_-* &quot;-&quot;\ _k_r_-;_-&quot;2&quot;_-"/>
    <numFmt numFmtId="172" formatCode="_-* #,##0\ &quot;kr&quot;_-;\-* #,##0\ &quot;kr&quot;_-;_-* &quot;-&quot;\ &quot;kr&quot;_-;_-&quot;2&quot;_-"/>
    <numFmt numFmtId="173" formatCode="#,##0.00\ &quot;kr&quot;"/>
    <numFmt numFmtId="174" formatCode="#,##0_ ;\-#,##0\ "/>
    <numFmt numFmtId="175" formatCode="_-* #,##0\ _k_r_-;\-* #,##0\ _k_r_-;_-* &quot;-&quot;??\ _k_r_-;_-@_-"/>
    <numFmt numFmtId="176" formatCode="#,##0_);\(#,##0\)"/>
  </numFmts>
  <fonts count="94" x14ac:knownFonts="1">
    <font>
      <sz val="11"/>
      <color theme="1"/>
      <name val="Calibri"/>
      <family val="2"/>
      <scheme val="minor"/>
    </font>
    <font>
      <sz val="11"/>
      <color theme="1"/>
      <name val="Arial"/>
      <family val="2"/>
    </font>
    <font>
      <sz val="11"/>
      <color rgb="FF000000"/>
      <name val="Calibri"/>
      <family val="2"/>
    </font>
    <font>
      <b/>
      <i/>
      <sz val="16"/>
      <color theme="1"/>
      <name val="Arial"/>
      <family val="2"/>
    </font>
    <font>
      <b/>
      <i/>
      <u/>
      <sz val="11"/>
      <color theme="1"/>
      <name val="Arial"/>
      <family val="2"/>
    </font>
    <font>
      <sz val="10"/>
      <name val="Verdana"/>
      <family val="2"/>
    </font>
    <font>
      <sz val="12"/>
      <name val="Arial"/>
      <family val="2"/>
    </font>
    <font>
      <sz val="10"/>
      <name val="Arial"/>
      <family val="2"/>
    </font>
    <font>
      <sz val="11"/>
      <color theme="1"/>
      <name val="Calibri"/>
      <family val="2"/>
      <scheme val="minor"/>
    </font>
    <font>
      <sz val="10"/>
      <name val="Arial"/>
      <family val="2"/>
    </font>
    <font>
      <sz val="10"/>
      <name val="Calibri"/>
      <family val="2"/>
    </font>
    <font>
      <sz val="10"/>
      <color theme="1"/>
      <name val="Calibri"/>
      <family val="2"/>
      <scheme val="minor"/>
    </font>
    <font>
      <u/>
      <sz val="11"/>
      <color theme="10"/>
      <name val="Calibri"/>
      <family val="2"/>
      <scheme val="minor"/>
    </font>
    <font>
      <sz val="11"/>
      <color rgb="FFFF0000"/>
      <name val="Calibri"/>
      <family val="2"/>
      <scheme val="minor"/>
    </font>
    <font>
      <sz val="12"/>
      <color theme="1"/>
      <name val="Calibri"/>
      <family val="2"/>
      <scheme val="minor"/>
    </font>
    <font>
      <b/>
      <sz val="16"/>
      <color theme="1"/>
      <name val="Calibri"/>
      <family val="2"/>
      <scheme val="minor"/>
    </font>
    <font>
      <b/>
      <sz val="11"/>
      <color theme="1"/>
      <name val="Calibri"/>
      <family val="2"/>
      <scheme val="minor"/>
    </font>
    <font>
      <b/>
      <sz val="18"/>
      <color theme="1"/>
      <name val="Calibri"/>
      <family val="2"/>
      <scheme val="minor"/>
    </font>
    <font>
      <sz val="11"/>
      <name val="Calibri"/>
      <family val="2"/>
      <scheme val="minor"/>
    </font>
    <font>
      <sz val="7"/>
      <color rgb="FF555555"/>
      <name val="Arial"/>
      <family val="2"/>
    </font>
    <font>
      <b/>
      <sz val="9"/>
      <color indexed="81"/>
      <name val="Tahoma"/>
      <family val="2"/>
    </font>
    <font>
      <sz val="9"/>
      <color indexed="81"/>
      <name val="Tahoma"/>
      <family val="2"/>
    </font>
    <font>
      <b/>
      <sz val="12"/>
      <name val="Gill Sans MT"/>
      <family val="2"/>
    </font>
    <font>
      <b/>
      <sz val="10"/>
      <color rgb="FF000000"/>
      <name val="Calibri"/>
      <family val="2"/>
    </font>
    <font>
      <sz val="10"/>
      <color rgb="FF000000"/>
      <name val="Calibri"/>
      <family val="2"/>
    </font>
    <font>
      <sz val="10"/>
      <color rgb="FF000000"/>
      <name val="Arial"/>
      <family val="2"/>
    </font>
    <font>
      <sz val="12"/>
      <name val="Times New Roman"/>
      <family val="1"/>
    </font>
    <font>
      <b/>
      <sz val="14"/>
      <name val="Trebuchet MS"/>
      <family val="2"/>
    </font>
    <font>
      <b/>
      <sz val="14"/>
      <name val="Arial"/>
      <family val="2"/>
    </font>
    <font>
      <sz val="10"/>
      <name val="Courier"/>
      <family val="3"/>
    </font>
    <font>
      <b/>
      <sz val="14"/>
      <name val="Gill Sans MT"/>
      <family val="2"/>
    </font>
    <font>
      <b/>
      <sz val="10"/>
      <name val="Gill Sans MT"/>
      <family val="2"/>
    </font>
    <font>
      <sz val="11"/>
      <name val="Times New Roman"/>
      <family val="1"/>
    </font>
    <font>
      <sz val="10"/>
      <color indexed="8"/>
      <name val="Arial"/>
      <family val="2"/>
    </font>
    <font>
      <sz val="11"/>
      <color indexed="8"/>
      <name val="Calibri"/>
      <family val="2"/>
    </font>
    <font>
      <b/>
      <sz val="15"/>
      <color indexed="62"/>
      <name val="Calibri"/>
      <family val="2"/>
    </font>
    <font>
      <u/>
      <sz val="10"/>
      <color theme="10"/>
      <name val="Arial"/>
      <family val="2"/>
    </font>
    <font>
      <i/>
      <sz val="10"/>
      <color rgb="FFFF0000"/>
      <name val="Calibri"/>
      <family val="2"/>
    </font>
    <font>
      <sz val="22"/>
      <color rgb="FF65B32E"/>
      <name val="Cambria"/>
      <family val="1"/>
    </font>
    <font>
      <sz val="26"/>
      <color rgb="FF65B32E"/>
      <name val="Cambria"/>
      <family val="1"/>
    </font>
    <font>
      <sz val="12"/>
      <color theme="1"/>
      <name val="Times New Roman"/>
      <family val="1"/>
    </font>
    <font>
      <sz val="20"/>
      <color rgb="FF65B32E"/>
      <name val="Cambria"/>
      <family val="1"/>
    </font>
    <font>
      <b/>
      <sz val="11"/>
      <color rgb="FF000000"/>
      <name val="Calibri"/>
      <family val="2"/>
    </font>
    <font>
      <sz val="11"/>
      <color rgb="FF222222"/>
      <name val="Calibri"/>
      <family val="2"/>
      <scheme val="minor"/>
    </font>
    <font>
      <sz val="11"/>
      <color rgb="FF000000"/>
      <name val="Calibri"/>
      <family val="2"/>
      <scheme val="minor"/>
    </font>
    <font>
      <b/>
      <sz val="11"/>
      <name val="Gill Sans MT"/>
      <family val="2"/>
    </font>
    <font>
      <sz val="10"/>
      <color theme="1"/>
      <name val="Gill Sans MT"/>
      <family val="2"/>
    </font>
    <font>
      <b/>
      <sz val="12"/>
      <name val="Calibri"/>
      <family val="2"/>
      <scheme val="minor"/>
    </font>
    <font>
      <sz val="12"/>
      <name val="Calibri"/>
      <family val="2"/>
      <scheme val="minor"/>
    </font>
    <font>
      <sz val="10"/>
      <name val="Calibri"/>
      <family val="2"/>
      <scheme val="minor"/>
    </font>
    <font>
      <sz val="14"/>
      <name val="Gill Sans MT"/>
      <family val="2"/>
    </font>
    <font>
      <sz val="12"/>
      <name val="Gill Sans MT"/>
      <family val="2"/>
    </font>
    <font>
      <sz val="12"/>
      <color theme="1"/>
      <name val="Gill Sans MT"/>
      <family val="2"/>
    </font>
    <font>
      <b/>
      <sz val="10"/>
      <color theme="1"/>
      <name val="Arial"/>
      <family val="2"/>
    </font>
    <font>
      <sz val="10"/>
      <color theme="1"/>
      <name val="Arial"/>
      <family val="2"/>
    </font>
    <font>
      <b/>
      <sz val="11"/>
      <color rgb="FFFFFFFF"/>
      <name val="Calibri"/>
      <family val="2"/>
    </font>
    <font>
      <sz val="12"/>
      <color rgb="FF000000"/>
      <name val="Calibri"/>
      <family val="2"/>
    </font>
    <font>
      <b/>
      <sz val="12"/>
      <color rgb="FF000000"/>
      <name val="Calibri"/>
      <family val="2"/>
    </font>
    <font>
      <b/>
      <sz val="12"/>
      <color theme="1"/>
      <name val="Arial"/>
      <family val="2"/>
    </font>
    <font>
      <b/>
      <sz val="14"/>
      <color theme="1"/>
      <name val="Calibri"/>
      <family val="2"/>
      <scheme val="minor"/>
    </font>
    <font>
      <i/>
      <sz val="12"/>
      <color theme="1"/>
      <name val="Calibri"/>
      <family val="2"/>
      <scheme val="minor"/>
    </font>
    <font>
      <b/>
      <sz val="10"/>
      <name val="Calibri"/>
      <family val="2"/>
      <scheme val="minor"/>
    </font>
    <font>
      <b/>
      <sz val="11"/>
      <color theme="1"/>
      <name val="Arial"/>
      <family val="2"/>
    </font>
    <font>
      <b/>
      <sz val="14"/>
      <name val="Times New Roman"/>
      <family val="1"/>
    </font>
    <font>
      <b/>
      <i/>
      <sz val="12"/>
      <name val="Times New Roman"/>
      <family val="1"/>
    </font>
    <font>
      <b/>
      <sz val="12"/>
      <name val="Times New Roman"/>
      <family val="1"/>
    </font>
    <font>
      <b/>
      <sz val="10"/>
      <name val="Arial"/>
      <family val="2"/>
    </font>
    <font>
      <b/>
      <sz val="9"/>
      <name val="Arial"/>
      <family val="2"/>
    </font>
    <font>
      <sz val="9"/>
      <name val="Arial"/>
      <family val="2"/>
    </font>
    <font>
      <b/>
      <sz val="12"/>
      <color rgb="FF000000"/>
      <name val="Garamond"/>
      <family val="1"/>
    </font>
    <font>
      <sz val="12"/>
      <color rgb="FF000000"/>
      <name val="Garamond"/>
      <family val="1"/>
    </font>
    <font>
      <b/>
      <sz val="11"/>
      <color rgb="FF0C0C0C"/>
      <name val="Arial"/>
      <family val="2"/>
    </font>
    <font>
      <sz val="11"/>
      <color rgb="FF0C0C0C"/>
      <name val="Arial"/>
      <family val="2"/>
    </font>
    <font>
      <b/>
      <sz val="16"/>
      <color rgb="FF000000"/>
      <name val="Calibri"/>
      <family val="2"/>
    </font>
    <font>
      <b/>
      <sz val="14"/>
      <color rgb="FF000000"/>
      <name val="Calibri"/>
      <family val="2"/>
    </font>
    <font>
      <b/>
      <sz val="14"/>
      <name val="Calibri"/>
      <family val="2"/>
    </font>
    <font>
      <b/>
      <sz val="14"/>
      <color rgb="FFFF0000"/>
      <name val="Calibri"/>
      <family val="2"/>
    </font>
    <font>
      <b/>
      <sz val="12"/>
      <name val="Calibri"/>
      <family val="2"/>
    </font>
    <font>
      <b/>
      <sz val="11"/>
      <name val="Calibri"/>
      <family val="2"/>
    </font>
    <font>
      <b/>
      <sz val="11"/>
      <color rgb="FFFF0000"/>
      <name val="Calibri"/>
      <family val="2"/>
    </font>
    <font>
      <sz val="11"/>
      <color rgb="FFFF0000"/>
      <name val="Calibri"/>
      <family val="2"/>
    </font>
    <font>
      <sz val="11"/>
      <name val="Calibri"/>
      <family val="2"/>
    </font>
    <font>
      <b/>
      <sz val="11"/>
      <color rgb="FF3131F7"/>
      <name val="Calibri"/>
      <family val="2"/>
    </font>
    <font>
      <b/>
      <sz val="12"/>
      <name val="Arial"/>
      <family val="2"/>
    </font>
    <font>
      <sz val="9"/>
      <color rgb="FF000000"/>
      <name val="Arial"/>
      <family val="2"/>
    </font>
    <font>
      <sz val="11"/>
      <color rgb="FF000000"/>
      <name val="Aptos Narrow"/>
      <family val="2"/>
    </font>
    <font>
      <b/>
      <i/>
      <sz val="12"/>
      <name val="Aptos Narrow"/>
      <family val="2"/>
    </font>
    <font>
      <sz val="11"/>
      <name val="Aptos Narrow"/>
      <family val="2"/>
    </font>
    <font>
      <b/>
      <i/>
      <sz val="10"/>
      <name val="Arial"/>
      <family val="2"/>
    </font>
    <font>
      <i/>
      <sz val="10"/>
      <name val="Arial"/>
      <family val="2"/>
    </font>
    <font>
      <b/>
      <sz val="16"/>
      <name val="Calibri"/>
      <family val="2"/>
    </font>
    <font>
      <b/>
      <sz val="10"/>
      <color rgb="FFFF0000"/>
      <name val="Calibri"/>
      <family val="2"/>
    </font>
    <font>
      <b/>
      <sz val="18"/>
      <color rgb="FF000000"/>
      <name val="Calibri"/>
      <family val="2"/>
    </font>
    <font>
      <sz val="11"/>
      <color rgb="FF000000"/>
      <name val="Arial"/>
      <family val="2"/>
    </font>
  </fonts>
  <fills count="28">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FFFFCC"/>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rgb="FFFFFFCC"/>
      </patternFill>
    </fill>
    <fill>
      <patternFill patternType="solid">
        <fgColor rgb="FFD6E3BC"/>
        <bgColor indexed="64"/>
      </patternFill>
    </fill>
    <fill>
      <patternFill patternType="solid">
        <fgColor rgb="FFCFDDAB"/>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rgb="FF5B9BD5"/>
        <bgColor rgb="FF5B9BD5"/>
      </patternFill>
    </fill>
    <fill>
      <patternFill patternType="solid">
        <fgColor rgb="FFDDEBF7"/>
        <bgColor rgb="FFDDEBF7"/>
      </patternFill>
    </fill>
    <fill>
      <patternFill patternType="solid">
        <fgColor rgb="FFFFFFFF"/>
        <bgColor rgb="FF000000"/>
      </patternFill>
    </fill>
    <fill>
      <patternFill patternType="solid">
        <fgColor theme="0" tint="-0.249977111117893"/>
        <bgColor indexed="64"/>
      </patternFill>
    </fill>
    <fill>
      <patternFill patternType="solid">
        <fgColor theme="9" tint="0.39997558519241921"/>
        <bgColor indexed="64"/>
      </patternFill>
    </fill>
    <fill>
      <patternFill patternType="solid">
        <fgColor rgb="FFC0C0C0"/>
        <bgColor rgb="FF000000"/>
      </patternFill>
    </fill>
    <fill>
      <patternFill patternType="solid">
        <fgColor rgb="FFCCFFCC"/>
        <bgColor rgb="FF000000"/>
      </patternFill>
    </fill>
    <fill>
      <patternFill patternType="solid">
        <fgColor rgb="FF99CCFF"/>
        <bgColor rgb="FF000000"/>
      </patternFill>
    </fill>
    <fill>
      <patternFill patternType="solid">
        <fgColor theme="9" tint="0.59999389629810485"/>
        <bgColor indexed="64"/>
      </patternFill>
    </fill>
    <fill>
      <patternFill patternType="solid">
        <fgColor theme="0" tint="-0.14999847407452621"/>
        <bgColor indexed="64"/>
      </patternFill>
    </fill>
    <fill>
      <patternFill patternType="solid">
        <fgColor theme="2"/>
        <bgColor indexed="64"/>
      </patternFill>
    </fill>
    <fill>
      <patternFill patternType="solid">
        <fgColor rgb="FFDCE6F1"/>
        <bgColor rgb="FF000000"/>
      </patternFill>
    </fill>
    <fill>
      <patternFill patternType="solid">
        <fgColor rgb="FFF2F2F2"/>
        <bgColor rgb="FF000000"/>
      </patternFill>
    </fill>
    <fill>
      <patternFill patternType="solid">
        <fgColor rgb="FFE5EED9"/>
        <bgColor rgb="FF000000"/>
      </patternFill>
    </fill>
    <fill>
      <patternFill patternType="solid">
        <fgColor rgb="FFB7DEE8"/>
        <bgColor rgb="FF000000"/>
      </patternFill>
    </fill>
  </fills>
  <borders count="63">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55"/>
      </left>
      <right style="thin">
        <color indexed="55"/>
      </right>
      <top style="thin">
        <color indexed="55"/>
      </top>
      <bottom style="thin">
        <color indexed="55"/>
      </bottom>
      <diagonal/>
    </border>
    <border>
      <left/>
      <right/>
      <top/>
      <bottom style="thick">
        <color indexed="49"/>
      </bottom>
      <diagonal/>
    </border>
    <border>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right/>
      <top style="thin">
        <color theme="0"/>
      </top>
      <bottom style="thin">
        <color theme="0"/>
      </bottom>
      <diagonal/>
    </border>
    <border>
      <left style="thin">
        <color theme="0"/>
      </left>
      <right/>
      <top style="thin">
        <color theme="0"/>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9BC2E6"/>
      </left>
      <right/>
      <top style="thin">
        <color rgb="FF9BC2E6"/>
      </top>
      <bottom style="thin">
        <color rgb="FF9BC2E6"/>
      </bottom>
      <diagonal/>
    </border>
    <border>
      <left/>
      <right style="thin">
        <color indexed="64"/>
      </right>
      <top style="thin">
        <color rgb="FF9BC2E6"/>
      </top>
      <bottom style="thin">
        <color rgb="FF9BC2E6"/>
      </bottom>
      <diagonal/>
    </border>
    <border>
      <left style="thin">
        <color rgb="FF9BC2E6"/>
      </left>
      <right/>
      <top style="thin">
        <color indexed="64"/>
      </top>
      <bottom style="thin">
        <color indexed="64"/>
      </bottom>
      <diagonal/>
    </border>
    <border>
      <left style="thin">
        <color rgb="FF9BC2E6"/>
      </left>
      <right/>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double">
        <color indexed="64"/>
      </bottom>
      <diagonal/>
    </border>
    <border>
      <left style="medium">
        <color indexed="64"/>
      </left>
      <right style="dotted">
        <color indexed="64"/>
      </right>
      <top style="medium">
        <color indexed="64"/>
      </top>
      <bottom style="medium">
        <color indexed="64"/>
      </bottom>
      <diagonal/>
    </border>
    <border>
      <left style="medium">
        <color indexed="64"/>
      </left>
      <right style="dotted">
        <color indexed="64"/>
      </right>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diagonal/>
    </border>
    <border>
      <left style="medium">
        <color indexed="64"/>
      </left>
      <right style="dotted">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dotted">
        <color indexed="64"/>
      </right>
      <top style="medium">
        <color indexed="64"/>
      </top>
      <bottom style="medium">
        <color indexed="64"/>
      </bottom>
      <diagonal/>
    </border>
    <border>
      <left/>
      <right style="dotted">
        <color indexed="64"/>
      </right>
      <top/>
      <bottom style="dotted">
        <color indexed="64"/>
      </bottom>
      <diagonal/>
    </border>
    <border>
      <left/>
      <right style="medium">
        <color indexed="64"/>
      </right>
      <top/>
      <bottom style="dotted">
        <color indexed="64"/>
      </bottom>
      <diagonal/>
    </border>
    <border>
      <left style="medium">
        <color indexed="64"/>
      </left>
      <right style="dotted">
        <color indexed="64"/>
      </right>
      <top/>
      <bottom/>
      <diagonal/>
    </border>
    <border>
      <left/>
      <right style="medium">
        <color indexed="64"/>
      </right>
      <top/>
      <bottom/>
      <diagonal/>
    </border>
    <border>
      <left/>
      <right style="medium">
        <color indexed="64"/>
      </right>
      <top style="dotted">
        <color indexed="64"/>
      </top>
      <bottom/>
      <diagonal/>
    </border>
    <border>
      <left/>
      <right style="medium">
        <color indexed="64"/>
      </right>
      <top style="dotted">
        <color indexed="64"/>
      </top>
      <bottom style="dotted">
        <color indexed="64"/>
      </bottom>
      <diagonal/>
    </border>
    <border>
      <left/>
      <right style="dotted">
        <color indexed="64"/>
      </right>
      <top/>
      <bottom/>
      <diagonal/>
    </border>
    <border>
      <left/>
      <right style="dotted">
        <color indexed="64"/>
      </right>
      <top style="dotted">
        <color indexed="64"/>
      </top>
      <bottom/>
      <diagonal/>
    </border>
    <border>
      <left/>
      <right style="dotted">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hair">
        <color indexed="64"/>
      </left>
      <right style="hair">
        <color rgb="FF000000"/>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right/>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thin">
        <color indexed="64"/>
      </top>
      <bottom/>
      <diagonal/>
    </border>
    <border>
      <left/>
      <right style="thin">
        <color rgb="FF000000"/>
      </right>
      <top style="thin">
        <color indexed="64"/>
      </top>
      <bottom/>
      <diagonal/>
    </border>
    <border>
      <left/>
      <right style="thin">
        <color rgb="FF000000"/>
      </right>
      <top style="thin">
        <color indexed="64"/>
      </top>
      <bottom style="thin">
        <color indexed="64"/>
      </bottom>
      <diagonal/>
    </border>
    <border>
      <left/>
      <right style="thin">
        <color rgb="FF000000"/>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rgb="FF000000"/>
      </right>
      <top/>
      <bottom/>
      <diagonal/>
    </border>
  </borders>
  <cellStyleXfs count="100">
    <xf numFmtId="0" fontId="0" fillId="0" borderId="0"/>
    <xf numFmtId="0" fontId="1" fillId="0" borderId="0"/>
    <xf numFmtId="166" fontId="2" fillId="0" borderId="0"/>
    <xf numFmtId="0" fontId="3" fillId="0" borderId="0">
      <alignment horizontal="center"/>
    </xf>
    <xf numFmtId="0" fontId="3" fillId="0" borderId="0">
      <alignment horizontal="center" textRotation="90"/>
    </xf>
    <xf numFmtId="0" fontId="4" fillId="0" borderId="0"/>
    <xf numFmtId="167" fontId="4" fillId="0" borderId="0"/>
    <xf numFmtId="0" fontId="5" fillId="0" borderId="0"/>
    <xf numFmtId="0" fontId="6" fillId="0" borderId="0"/>
    <xf numFmtId="9" fontId="6" fillId="0" borderId="0" applyFont="0" applyFill="0" applyBorder="0" applyAlignment="0" applyProtection="0"/>
    <xf numFmtId="0" fontId="7" fillId="0" borderId="0"/>
    <xf numFmtId="0" fontId="9" fillId="0" borderId="0"/>
    <xf numFmtId="0" fontId="6" fillId="0" borderId="0"/>
    <xf numFmtId="3" fontId="10" fillId="0" borderId="0" applyFill="0" applyBorder="0" applyAlignment="0" applyProtection="0">
      <protection locked="0"/>
    </xf>
    <xf numFmtId="0" fontId="7" fillId="0" borderId="0"/>
    <xf numFmtId="3" fontId="11" fillId="2" borderId="2">
      <protection locked="0"/>
    </xf>
    <xf numFmtId="3" fontId="11" fillId="3" borderId="2"/>
    <xf numFmtId="3" fontId="12" fillId="4" borderId="1">
      <protection locked="0"/>
    </xf>
    <xf numFmtId="0" fontId="8" fillId="5" borderId="0" applyFont="0"/>
    <xf numFmtId="164" fontId="8" fillId="0" borderId="0" applyFont="0" applyFill="0" applyBorder="0" applyAlignment="0" applyProtection="0"/>
    <xf numFmtId="44" fontId="8" fillId="0" borderId="0" applyFont="0" applyFill="0" applyBorder="0" applyAlignment="0" applyProtection="0"/>
    <xf numFmtId="165" fontId="8" fillId="0" borderId="0" applyFont="0" applyFill="0" applyBorder="0" applyAlignment="0" applyProtection="0"/>
    <xf numFmtId="164" fontId="8" fillId="0" borderId="0" applyFont="0" applyFill="0" applyBorder="0" applyAlignment="0" applyProtection="0"/>
    <xf numFmtId="44" fontId="8" fillId="0" borderId="0" applyFont="0" applyFill="0" applyBorder="0" applyAlignment="0" applyProtection="0"/>
    <xf numFmtId="165" fontId="8" fillId="0" borderId="0" applyFont="0" applyFill="0" applyBorder="0" applyAlignment="0" applyProtection="0"/>
    <xf numFmtId="0" fontId="7" fillId="0" borderId="0"/>
    <xf numFmtId="0" fontId="7" fillId="0" borderId="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4" fontId="8" fillId="0" borderId="0" applyFont="0" applyFill="0" applyBorder="0" applyAlignment="0" applyProtection="0"/>
    <xf numFmtId="44" fontId="8" fillId="0" borderId="0" applyFont="0" applyFill="0" applyBorder="0" applyAlignment="0" applyProtection="0"/>
    <xf numFmtId="165" fontId="8" fillId="0" borderId="0" applyFont="0" applyFill="0" applyBorder="0" applyAlignment="0" applyProtection="0"/>
    <xf numFmtId="164" fontId="8" fillId="0" borderId="0" applyFont="0" applyFill="0" applyBorder="0" applyAlignment="0" applyProtection="0"/>
    <xf numFmtId="44"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44" fontId="8" fillId="0" borderId="0" applyFont="0" applyFill="0" applyBorder="0" applyAlignment="0" applyProtection="0"/>
    <xf numFmtId="165" fontId="8" fillId="0" borderId="0" applyFont="0" applyFill="0" applyBorder="0" applyAlignment="0" applyProtection="0"/>
    <xf numFmtId="165" fontId="7" fillId="0" borderId="0" applyFont="0" applyFill="0" applyBorder="0" applyAlignment="0" applyProtection="0"/>
    <xf numFmtId="9" fontId="7"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9" fontId="8" fillId="0" borderId="0" applyFont="0" applyFill="0" applyBorder="0" applyAlignment="0" applyProtection="0"/>
    <xf numFmtId="0" fontId="7" fillId="0" borderId="0"/>
    <xf numFmtId="0" fontId="7" fillId="0" borderId="0"/>
    <xf numFmtId="0" fontId="8" fillId="0" borderId="0"/>
    <xf numFmtId="0" fontId="6" fillId="0" borderId="0"/>
    <xf numFmtId="0" fontId="29" fillId="0" borderId="0"/>
    <xf numFmtId="0" fontId="30" fillId="0" borderId="0">
      <alignment vertical="center"/>
    </xf>
    <xf numFmtId="0" fontId="30" fillId="0" borderId="0">
      <alignment vertical="center"/>
    </xf>
    <xf numFmtId="0" fontId="22" fillId="0" borderId="0">
      <alignment vertical="center"/>
    </xf>
    <xf numFmtId="0" fontId="22" fillId="0" borderId="0">
      <alignment vertical="center"/>
    </xf>
    <xf numFmtId="0" fontId="31" fillId="0" borderId="0"/>
    <xf numFmtId="0" fontId="31" fillId="0" borderId="0"/>
    <xf numFmtId="171" fontId="32" fillId="0" borderId="0" applyFont="0" applyFill="0" applyBorder="0" applyAlignment="0" applyProtection="0"/>
    <xf numFmtId="172" fontId="32" fillId="0" borderId="0" applyFont="0" applyFill="0" applyBorder="0" applyAlignment="0" applyProtection="0"/>
    <xf numFmtId="0" fontId="14" fillId="0" borderId="0"/>
    <xf numFmtId="0" fontId="7" fillId="8" borderId="9" applyNumberFormat="0" applyFont="0" applyAlignment="0" applyProtection="0"/>
    <xf numFmtId="0" fontId="7" fillId="8" borderId="9" applyNumberFormat="0" applyFont="0" applyAlignment="0" applyProtection="0"/>
    <xf numFmtId="0" fontId="36" fillId="0" borderId="0" applyNumberFormat="0" applyFill="0" applyBorder="0" applyAlignment="0" applyProtection="0">
      <alignment vertical="top"/>
      <protection locked="0"/>
    </xf>
    <xf numFmtId="0" fontId="7" fillId="0" borderId="0"/>
    <xf numFmtId="0" fontId="8" fillId="0" borderId="0"/>
    <xf numFmtId="0" fontId="7" fillId="0" borderId="0"/>
    <xf numFmtId="0" fontId="7" fillId="0" borderId="0"/>
    <xf numFmtId="0" fontId="8" fillId="0" borderId="0"/>
    <xf numFmtId="0" fontId="26" fillId="0" borderId="0"/>
    <xf numFmtId="0" fontId="26" fillId="0" borderId="0"/>
    <xf numFmtId="0" fontId="8" fillId="0" borderId="0"/>
    <xf numFmtId="0" fontId="33" fillId="0" borderId="0">
      <alignment vertical="top"/>
    </xf>
    <xf numFmtId="0" fontId="8" fillId="0" borderId="0"/>
    <xf numFmtId="0" fontId="8" fillId="0" borderId="0"/>
    <xf numFmtId="0" fontId="8" fillId="0" borderId="0"/>
    <xf numFmtId="0" fontId="7" fillId="0" borderId="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35" fillId="0" borderId="10" applyNumberFormat="0" applyFill="0" applyAlignment="0" applyProtection="0"/>
    <xf numFmtId="165" fontId="7" fillId="0" borderId="0" applyFont="0" applyFill="0" applyBorder="0" applyAlignment="0" applyProtection="0"/>
    <xf numFmtId="165" fontId="7" fillId="0" borderId="0" applyFont="0" applyFill="0" applyBorder="0" applyAlignment="0" applyProtection="0"/>
    <xf numFmtId="165" fontId="26" fillId="0" borderId="0" applyFont="0" applyFill="0" applyBorder="0" applyAlignment="0" applyProtection="0"/>
    <xf numFmtId="165" fontId="26" fillId="0" borderId="0" applyFont="0" applyFill="0" applyBorder="0" applyAlignment="0" applyProtection="0"/>
    <xf numFmtId="165" fontId="26" fillId="0" borderId="0" applyFont="0" applyFill="0" applyBorder="0" applyAlignment="0" applyProtection="0"/>
    <xf numFmtId="165" fontId="7" fillId="0" borderId="0" applyFont="0" applyFill="0" applyBorder="0" applyAlignment="0" applyProtection="0"/>
    <xf numFmtId="165" fontId="34"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44" fontId="34" fillId="0" borderId="0" applyFont="0" applyFill="0" applyBorder="0" applyAlignment="0" applyProtection="0"/>
    <xf numFmtId="44" fontId="8" fillId="0" borderId="0" applyFont="0" applyFill="0" applyBorder="0" applyAlignment="0" applyProtection="0"/>
  </cellStyleXfs>
  <cellXfs count="369">
    <xf numFmtId="0" fontId="0" fillId="0" borderId="0" xfId="0"/>
    <xf numFmtId="0" fontId="14" fillId="0" borderId="0" xfId="0" applyFont="1"/>
    <xf numFmtId="0" fontId="1" fillId="0" borderId="0" xfId="0" applyFont="1"/>
    <xf numFmtId="0" fontId="0" fillId="0" borderId="0" xfId="0" applyAlignment="1">
      <alignment vertical="center"/>
    </xf>
    <xf numFmtId="0" fontId="13" fillId="0" borderId="0" xfId="0" applyFont="1"/>
    <xf numFmtId="0" fontId="0" fillId="0" borderId="0" xfId="0" applyAlignment="1">
      <alignment horizontal="center"/>
    </xf>
    <xf numFmtId="0" fontId="13" fillId="0" borderId="0" xfId="0" applyFont="1" applyAlignment="1">
      <alignment vertical="center"/>
    </xf>
    <xf numFmtId="0" fontId="16" fillId="0" borderId="0" xfId="0" applyFont="1"/>
    <xf numFmtId="0" fontId="0" fillId="5" borderId="0" xfId="0" applyFill="1"/>
    <xf numFmtId="0" fontId="0" fillId="6" borderId="3" xfId="0" applyFill="1" applyBorder="1"/>
    <xf numFmtId="0" fontId="0" fillId="7" borderId="3" xfId="0" applyFill="1" applyBorder="1"/>
    <xf numFmtId="0" fontId="18" fillId="7" borderId="3" xfId="0" applyFont="1" applyFill="1" applyBorder="1"/>
    <xf numFmtId="9" fontId="0" fillId="0" borderId="0" xfId="0" applyNumberFormat="1"/>
    <xf numFmtId="168" fontId="0" fillId="0" borderId="0" xfId="0" applyNumberFormat="1"/>
    <xf numFmtId="168" fontId="18" fillId="0" borderId="0" xfId="0" applyNumberFormat="1" applyFont="1"/>
    <xf numFmtId="0" fontId="13" fillId="0" borderId="0" xfId="0" applyFont="1" applyAlignment="1">
      <alignment horizontal="right"/>
    </xf>
    <xf numFmtId="169" fontId="0" fillId="6" borderId="4" xfId="0" applyNumberFormat="1" applyFill="1" applyBorder="1"/>
    <xf numFmtId="169" fontId="0" fillId="7" borderId="4" xfId="0" applyNumberFormat="1" applyFill="1" applyBorder="1"/>
    <xf numFmtId="169" fontId="18" fillId="7" borderId="4" xfId="0" applyNumberFormat="1" applyFont="1" applyFill="1" applyBorder="1"/>
    <xf numFmtId="0" fontId="16" fillId="5" borderId="0" xfId="0" applyFont="1" applyFill="1"/>
    <xf numFmtId="0" fontId="16" fillId="5" borderId="0" xfId="0" applyFont="1" applyFill="1" applyAlignment="1">
      <alignment horizontal="right"/>
    </xf>
    <xf numFmtId="3" fontId="0" fillId="0" borderId="0" xfId="0" applyNumberFormat="1"/>
    <xf numFmtId="3" fontId="0" fillId="7" borderId="0" xfId="0" applyNumberFormat="1" applyFill="1"/>
    <xf numFmtId="169" fontId="0" fillId="3" borderId="0" xfId="0" applyNumberFormat="1" applyFill="1"/>
    <xf numFmtId="169" fontId="0" fillId="7" borderId="0" xfId="0" applyNumberFormat="1" applyFill="1"/>
    <xf numFmtId="0" fontId="18" fillId="0" borderId="0" xfId="0" applyFont="1"/>
    <xf numFmtId="3" fontId="18" fillId="0" borderId="0" xfId="0" applyNumberFormat="1" applyFont="1"/>
    <xf numFmtId="3" fontId="18" fillId="7" borderId="0" xfId="0" applyNumberFormat="1" applyFont="1" applyFill="1"/>
    <xf numFmtId="169" fontId="0" fillId="0" borderId="0" xfId="0" applyNumberFormat="1"/>
    <xf numFmtId="0" fontId="19" fillId="0" borderId="0" xfId="0" applyFont="1"/>
    <xf numFmtId="169" fontId="18" fillId="7" borderId="0" xfId="0" applyNumberFormat="1" applyFont="1" applyFill="1"/>
    <xf numFmtId="170" fontId="0" fillId="0" borderId="0" xfId="0" applyNumberFormat="1"/>
    <xf numFmtId="0" fontId="0" fillId="7" borderId="0" xfId="0" applyFill="1"/>
    <xf numFmtId="0" fontId="0" fillId="0" borderId="0" xfId="0" applyAlignment="1">
      <alignment horizontal="right"/>
    </xf>
    <xf numFmtId="6" fontId="0" fillId="0" borderId="0" xfId="0" applyNumberFormat="1"/>
    <xf numFmtId="0" fontId="2" fillId="0" borderId="0" xfId="0" applyFont="1"/>
    <xf numFmtId="0" fontId="24" fillId="0" borderId="0" xfId="0" applyFont="1" applyAlignment="1">
      <alignment wrapText="1"/>
    </xf>
    <xf numFmtId="0" fontId="18" fillId="0" borderId="0" xfId="0" applyFont="1" applyAlignment="1">
      <alignment vertical="center"/>
    </xf>
    <xf numFmtId="0" fontId="37" fillId="0" borderId="0" xfId="12" applyFont="1" applyAlignment="1">
      <alignment vertical="center"/>
    </xf>
    <xf numFmtId="0" fontId="40" fillId="0" borderId="0" xfId="0" applyFont="1" applyAlignment="1">
      <alignment horizontal="justify" vertical="center"/>
    </xf>
    <xf numFmtId="0" fontId="0" fillId="0" borderId="0" xfId="0" applyAlignment="1">
      <alignment wrapText="1"/>
    </xf>
    <xf numFmtId="0" fontId="23" fillId="9" borderId="7" xfId="0" applyFont="1" applyFill="1" applyBorder="1" applyAlignment="1">
      <alignment vertical="center"/>
    </xf>
    <xf numFmtId="0" fontId="23" fillId="9" borderId="8" xfId="0" applyFont="1" applyFill="1" applyBorder="1" applyAlignment="1">
      <alignment vertical="center"/>
    </xf>
    <xf numFmtId="0" fontId="23" fillId="9" borderId="8" xfId="0" applyFont="1" applyFill="1" applyBorder="1" applyAlignment="1">
      <alignment horizontal="right" vertical="center"/>
    </xf>
    <xf numFmtId="0" fontId="24" fillId="0" borderId="5" xfId="0" applyFont="1" applyBorder="1" applyAlignment="1">
      <alignment vertical="center" wrapText="1"/>
    </xf>
    <xf numFmtId="0" fontId="24" fillId="0" borderId="6" xfId="0" applyFont="1" applyBorder="1" applyAlignment="1">
      <alignment vertical="center"/>
    </xf>
    <xf numFmtId="3" fontId="24" fillId="0" borderId="6" xfId="0" applyNumberFormat="1" applyFont="1" applyBorder="1" applyAlignment="1">
      <alignment horizontal="right" vertical="center"/>
    </xf>
    <xf numFmtId="0" fontId="23" fillId="9" borderId="7" xfId="0" applyFont="1" applyFill="1" applyBorder="1" applyAlignment="1">
      <alignment vertical="center" wrapText="1"/>
    </xf>
    <xf numFmtId="3" fontId="24" fillId="0" borderId="6" xfId="0" applyNumberFormat="1" applyFont="1" applyBorder="1" applyAlignment="1">
      <alignment horizontal="right" vertical="center" wrapText="1"/>
    </xf>
    <xf numFmtId="0" fontId="42" fillId="0" borderId="0" xfId="0" applyFont="1"/>
    <xf numFmtId="3" fontId="2" fillId="0" borderId="0" xfId="0" applyNumberFormat="1" applyFont="1"/>
    <xf numFmtId="3" fontId="43" fillId="0" borderId="0" xfId="0" applyNumberFormat="1" applyFont="1"/>
    <xf numFmtId="3" fontId="44" fillId="0" borderId="0" xfId="0" applyNumberFormat="1" applyFont="1"/>
    <xf numFmtId="0" fontId="15" fillId="0" borderId="0" xfId="0" applyFont="1"/>
    <xf numFmtId="3" fontId="46" fillId="0" borderId="15" xfId="0" applyNumberFormat="1" applyFont="1" applyBorder="1"/>
    <xf numFmtId="0" fontId="46" fillId="10" borderId="14" xfId="0" applyFont="1" applyFill="1" applyBorder="1"/>
    <xf numFmtId="3" fontId="46" fillId="10" borderId="15" xfId="0" applyNumberFormat="1" applyFont="1" applyFill="1" applyBorder="1"/>
    <xf numFmtId="0" fontId="45" fillId="11" borderId="13" xfId="0" applyFont="1" applyFill="1" applyBorder="1" applyAlignment="1">
      <alignment horizontal="center" vertical="center" wrapText="1"/>
    </xf>
    <xf numFmtId="0" fontId="1" fillId="12" borderId="0" xfId="0" applyFont="1" applyFill="1"/>
    <xf numFmtId="3" fontId="1" fillId="0" borderId="0" xfId="0" applyNumberFormat="1" applyFont="1"/>
    <xf numFmtId="2" fontId="1" fillId="2" borderId="2" xfId="9" applyNumberFormat="1" applyFont="1" applyFill="1" applyBorder="1" applyAlignment="1" applyProtection="1">
      <alignment vertical="center"/>
    </xf>
    <xf numFmtId="0" fontId="0" fillId="12" borderId="0" xfId="0" applyFill="1"/>
    <xf numFmtId="2" fontId="49" fillId="0" borderId="0" xfId="9" applyNumberFormat="1" applyFont="1" applyFill="1" applyBorder="1" applyAlignment="1" applyProtection="1">
      <alignment vertical="center"/>
    </xf>
    <xf numFmtId="3" fontId="11" fillId="0" borderId="0" xfId="47" applyNumberFormat="1" applyFont="1" applyFill="1" applyBorder="1" applyProtection="1">
      <protection locked="0"/>
    </xf>
    <xf numFmtId="0" fontId="0" fillId="2" borderId="0" xfId="0" applyFill="1"/>
    <xf numFmtId="0" fontId="50" fillId="2" borderId="16" xfId="0" applyFont="1" applyFill="1" applyBorder="1"/>
    <xf numFmtId="0" fontId="50" fillId="2" borderId="17" xfId="0" applyFont="1" applyFill="1" applyBorder="1"/>
    <xf numFmtId="0" fontId="5" fillId="2" borderId="17" xfId="0" applyFont="1" applyFill="1" applyBorder="1"/>
    <xf numFmtId="14" fontId="5" fillId="2" borderId="18" xfId="0" applyNumberFormat="1" applyFont="1" applyFill="1" applyBorder="1"/>
    <xf numFmtId="0" fontId="5" fillId="2" borderId="0" xfId="0" applyFont="1" applyFill="1" applyAlignment="1">
      <alignment horizontal="right"/>
    </xf>
    <xf numFmtId="0" fontId="52" fillId="2" borderId="1" xfId="0" applyFont="1" applyFill="1" applyBorder="1" applyAlignment="1">
      <alignment horizontal="center" wrapText="1"/>
    </xf>
    <xf numFmtId="0" fontId="53" fillId="2" borderId="1" xfId="0" applyFont="1" applyFill="1" applyBorder="1"/>
    <xf numFmtId="0" fontId="54" fillId="2" borderId="1" xfId="0" applyFont="1" applyFill="1" applyBorder="1"/>
    <xf numFmtId="169" fontId="54" fillId="2" borderId="1" xfId="0" applyNumberFormat="1" applyFont="1" applyFill="1" applyBorder="1"/>
    <xf numFmtId="169" fontId="54" fillId="2" borderId="1" xfId="0" applyNumberFormat="1" applyFont="1" applyFill="1" applyBorder="1" applyAlignment="1">
      <alignment horizontal="right"/>
    </xf>
    <xf numFmtId="3" fontId="54" fillId="2" borderId="1" xfId="0" applyNumberFormat="1" applyFont="1" applyFill="1" applyBorder="1"/>
    <xf numFmtId="3" fontId="54" fillId="2" borderId="1" xfId="0" applyNumberFormat="1" applyFont="1" applyFill="1" applyBorder="1" applyAlignment="1">
      <alignment horizontal="center"/>
    </xf>
    <xf numFmtId="0" fontId="54" fillId="2" borderId="0" xfId="0" applyFont="1" applyFill="1"/>
    <xf numFmtId="3" fontId="54" fillId="2" borderId="0" xfId="0" applyNumberFormat="1" applyFont="1" applyFill="1"/>
    <xf numFmtId="0" fontId="55" fillId="13" borderId="19" xfId="0" applyFont="1" applyFill="1" applyBorder="1"/>
    <xf numFmtId="0" fontId="55" fillId="13" borderId="20" xfId="0" applyFont="1" applyFill="1" applyBorder="1"/>
    <xf numFmtId="0" fontId="56" fillId="14" borderId="21" xfId="0" applyFont="1" applyFill="1" applyBorder="1" applyAlignment="1">
      <alignment wrapText="1"/>
    </xf>
    <xf numFmtId="3" fontId="57" fillId="15" borderId="18" xfId="0" applyNumberFormat="1" applyFont="1" applyFill="1" applyBorder="1" applyAlignment="1">
      <alignment wrapText="1"/>
    </xf>
    <xf numFmtId="0" fontId="56" fillId="0" borderId="21" xfId="0" applyFont="1" applyBorder="1" applyAlignment="1">
      <alignment wrapText="1"/>
    </xf>
    <xf numFmtId="3" fontId="57" fillId="15" borderId="20" xfId="0" applyNumberFormat="1" applyFont="1" applyFill="1" applyBorder="1" applyAlignment="1">
      <alignment wrapText="1"/>
    </xf>
    <xf numFmtId="0" fontId="56" fillId="0" borderId="22" xfId="0" applyFont="1" applyBorder="1" applyAlignment="1">
      <alignment wrapText="1"/>
    </xf>
    <xf numFmtId="0" fontId="2" fillId="14" borderId="19" xfId="0" applyFont="1" applyFill="1" applyBorder="1"/>
    <xf numFmtId="0" fontId="2" fillId="14" borderId="20" xfId="0" applyFont="1" applyFill="1" applyBorder="1"/>
    <xf numFmtId="0" fontId="56" fillId="14" borderId="21" xfId="0" applyFont="1" applyFill="1" applyBorder="1"/>
    <xf numFmtId="0" fontId="58" fillId="0" borderId="0" xfId="0" applyFont="1"/>
    <xf numFmtId="0" fontId="16" fillId="16" borderId="0" xfId="0" applyFont="1" applyFill="1"/>
    <xf numFmtId="0" fontId="16" fillId="17" borderId="0" xfId="0" applyFont="1" applyFill="1"/>
    <xf numFmtId="4" fontId="0" fillId="0" borderId="0" xfId="0" applyNumberFormat="1"/>
    <xf numFmtId="10" fontId="0" fillId="0" borderId="0" xfId="0" applyNumberFormat="1"/>
    <xf numFmtId="0" fontId="54" fillId="2" borderId="3" xfId="0" applyFont="1" applyFill="1" applyBorder="1"/>
    <xf numFmtId="0" fontId="53" fillId="2" borderId="17" xfId="0" applyFont="1" applyFill="1" applyBorder="1"/>
    <xf numFmtId="173" fontId="0" fillId="0" borderId="0" xfId="0" applyNumberFormat="1"/>
    <xf numFmtId="169" fontId="54" fillId="2" borderId="0" xfId="0" applyNumberFormat="1" applyFont="1" applyFill="1" applyAlignment="1">
      <alignment horizontal="right"/>
    </xf>
    <xf numFmtId="0" fontId="59" fillId="0" borderId="0" xfId="0" applyFont="1"/>
    <xf numFmtId="0" fontId="60" fillId="0" borderId="0" xfId="0" applyFont="1"/>
    <xf numFmtId="0" fontId="16" fillId="12" borderId="1" xfId="0" applyFont="1" applyFill="1" applyBorder="1"/>
    <xf numFmtId="0" fontId="0" fillId="5" borderId="23" xfId="0" applyFill="1" applyBorder="1"/>
    <xf numFmtId="0" fontId="0" fillId="5" borderId="3" xfId="0" applyFill="1" applyBorder="1"/>
    <xf numFmtId="3" fontId="18" fillId="5" borderId="0" xfId="0" applyNumberFormat="1" applyFont="1" applyFill="1" applyAlignment="1">
      <alignment horizontal="right"/>
    </xf>
    <xf numFmtId="3" fontId="18" fillId="5" borderId="3" xfId="0" applyNumberFormat="1" applyFont="1" applyFill="1" applyBorder="1"/>
    <xf numFmtId="0" fontId="0" fillId="5" borderId="24" xfId="0" applyFill="1" applyBorder="1"/>
    <xf numFmtId="3" fontId="18" fillId="5" borderId="24" xfId="0" applyNumberFormat="1" applyFont="1" applyFill="1" applyBorder="1"/>
    <xf numFmtId="0" fontId="18" fillId="5" borderId="25" xfId="0" applyFont="1" applyFill="1" applyBorder="1"/>
    <xf numFmtId="0" fontId="13" fillId="5" borderId="4" xfId="0" applyFont="1" applyFill="1" applyBorder="1"/>
    <xf numFmtId="3" fontId="18" fillId="5" borderId="26" xfId="0" applyNumberFormat="1" applyFont="1" applyFill="1" applyBorder="1" applyAlignment="1">
      <alignment horizontal="right"/>
    </xf>
    <xf numFmtId="3" fontId="18" fillId="5" borderId="4" xfId="0" applyNumberFormat="1" applyFont="1" applyFill="1" applyBorder="1"/>
    <xf numFmtId="0" fontId="16" fillId="12" borderId="1" xfId="0" applyFont="1" applyFill="1" applyBorder="1" applyAlignment="1">
      <alignment horizontal="center"/>
    </xf>
    <xf numFmtId="0" fontId="16" fillId="12" borderId="1" xfId="0" applyFont="1" applyFill="1" applyBorder="1" applyAlignment="1">
      <alignment horizontal="right"/>
    </xf>
    <xf numFmtId="174" fontId="18" fillId="5" borderId="24" xfId="29" applyNumberFormat="1" applyFont="1" applyFill="1" applyBorder="1" applyAlignment="1">
      <alignment horizontal="right" vertical="center"/>
    </xf>
    <xf numFmtId="174" fontId="61" fillId="5" borderId="24" xfId="0" applyNumberFormat="1" applyFont="1" applyFill="1" applyBorder="1" applyAlignment="1">
      <alignment horizontal="right"/>
    </xf>
    <xf numFmtId="0" fontId="0" fillId="5" borderId="27" xfId="0" applyFill="1" applyBorder="1"/>
    <xf numFmtId="175" fontId="18" fillId="5" borderId="4" xfId="29" applyNumberFormat="1" applyFont="1" applyFill="1" applyBorder="1" applyAlignment="1">
      <alignment horizontal="right" vertical="center"/>
    </xf>
    <xf numFmtId="174" fontId="61" fillId="5" borderId="4" xfId="0" applyNumberFormat="1" applyFont="1" applyFill="1" applyBorder="1" applyAlignment="1">
      <alignment horizontal="right"/>
    </xf>
    <xf numFmtId="0" fontId="62" fillId="0" borderId="0" xfId="0" applyFont="1"/>
    <xf numFmtId="0" fontId="62" fillId="0" borderId="0" xfId="0" applyFont="1" applyAlignment="1">
      <alignment horizontal="left"/>
    </xf>
    <xf numFmtId="6" fontId="0" fillId="0" borderId="0" xfId="0" applyNumberFormat="1" applyAlignment="1">
      <alignment horizontal="left"/>
    </xf>
    <xf numFmtId="0" fontId="0" fillId="0" borderId="0" xfId="0" applyAlignment="1">
      <alignment horizontal="left"/>
    </xf>
    <xf numFmtId="169" fontId="0" fillId="0" borderId="0" xfId="0" applyNumberFormat="1" applyAlignment="1">
      <alignment horizontal="left"/>
    </xf>
    <xf numFmtId="176" fontId="0" fillId="0" borderId="0" xfId="0" applyNumberFormat="1"/>
    <xf numFmtId="0" fontId="16" fillId="21" borderId="0" xfId="0" applyFont="1" applyFill="1"/>
    <xf numFmtId="0" fontId="16" fillId="22" borderId="1" xfId="0" applyFont="1" applyFill="1" applyBorder="1"/>
    <xf numFmtId="0" fontId="16" fillId="22" borderId="1" xfId="0" applyFont="1" applyFill="1" applyBorder="1" applyAlignment="1">
      <alignment horizontal="center"/>
    </xf>
    <xf numFmtId="0" fontId="0" fillId="0" borderId="1" xfId="0" applyBorder="1"/>
    <xf numFmtId="3" fontId="0" fillId="0" borderId="1" xfId="0" applyNumberFormat="1" applyBorder="1"/>
    <xf numFmtId="0" fontId="16" fillId="23" borderId="1" xfId="0" applyFont="1" applyFill="1" applyBorder="1"/>
    <xf numFmtId="0" fontId="69" fillId="0" borderId="1" xfId="0" applyFont="1" applyBorder="1" applyAlignment="1">
      <alignment wrapText="1"/>
    </xf>
    <xf numFmtId="0" fontId="70" fillId="0" borderId="1" xfId="0" applyFont="1" applyBorder="1" applyAlignment="1">
      <alignment wrapText="1"/>
    </xf>
    <xf numFmtId="3" fontId="70" fillId="0" borderId="1" xfId="0" applyNumberFormat="1" applyFont="1" applyBorder="1" applyAlignment="1">
      <alignment horizontal="right" wrapText="1"/>
    </xf>
    <xf numFmtId="2" fontId="70" fillId="0" borderId="1" xfId="0" applyNumberFormat="1" applyFont="1" applyBorder="1" applyAlignment="1">
      <alignment wrapText="1"/>
    </xf>
    <xf numFmtId="0" fontId="69" fillId="0" borderId="0" xfId="0" applyFont="1" applyAlignment="1">
      <alignment vertical="center" wrapText="1"/>
    </xf>
    <xf numFmtId="0" fontId="70" fillId="0" borderId="0" xfId="0" applyFont="1" applyAlignment="1">
      <alignment vertical="center" wrapText="1"/>
    </xf>
    <xf numFmtId="3" fontId="70" fillId="0" borderId="0" xfId="0" applyNumberFormat="1" applyFont="1" applyAlignment="1">
      <alignment horizontal="right" vertical="center" wrapText="1"/>
    </xf>
    <xf numFmtId="2" fontId="70" fillId="0" borderId="0" xfId="0" applyNumberFormat="1" applyFont="1" applyAlignment="1">
      <alignment vertical="center" wrapText="1"/>
    </xf>
    <xf numFmtId="0" fontId="53" fillId="2" borderId="17" xfId="0" applyFont="1" applyFill="1" applyBorder="1" applyAlignment="1">
      <alignment vertical="center"/>
    </xf>
    <xf numFmtId="0" fontId="53" fillId="2" borderId="17" xfId="0" applyFont="1" applyFill="1" applyBorder="1" applyAlignment="1">
      <alignment horizontal="center"/>
    </xf>
    <xf numFmtId="165" fontId="59" fillId="0" borderId="0" xfId="21" applyFont="1"/>
    <xf numFmtId="165" fontId="16" fillId="0" borderId="0" xfId="21" applyFont="1"/>
    <xf numFmtId="165" fontId="0" fillId="0" borderId="0" xfId="21" applyFont="1"/>
    <xf numFmtId="0" fontId="0" fillId="0" borderId="33" xfId="0" applyBorder="1"/>
    <xf numFmtId="0" fontId="0" fillId="0" borderId="5" xfId="0" applyBorder="1"/>
    <xf numFmtId="0" fontId="16" fillId="0" borderId="34" xfId="0" applyFont="1" applyBorder="1"/>
    <xf numFmtId="0" fontId="16" fillId="0" borderId="35" xfId="0" applyFont="1" applyBorder="1"/>
    <xf numFmtId="0" fontId="0" fillId="0" borderId="4" xfId="0" applyBorder="1"/>
    <xf numFmtId="3" fontId="0" fillId="0" borderId="4" xfId="0" applyNumberFormat="1" applyBorder="1"/>
    <xf numFmtId="0" fontId="71" fillId="0" borderId="1" xfId="0" applyFont="1" applyBorder="1"/>
    <xf numFmtId="0" fontId="71" fillId="0" borderId="18" xfId="0" applyFont="1" applyBorder="1"/>
    <xf numFmtId="0" fontId="72" fillId="0" borderId="0" xfId="0" applyFont="1"/>
    <xf numFmtId="0" fontId="72" fillId="0" borderId="4" xfId="0" applyFont="1" applyBorder="1"/>
    <xf numFmtId="0" fontId="72" fillId="0" borderId="36" xfId="0" applyFont="1" applyBorder="1"/>
    <xf numFmtId="3" fontId="72" fillId="0" borderId="36" xfId="0" applyNumberFormat="1" applyFont="1" applyBorder="1"/>
    <xf numFmtId="0" fontId="71" fillId="0" borderId="18" xfId="0" applyFont="1" applyBorder="1" applyAlignment="1">
      <alignment wrapText="1"/>
    </xf>
    <xf numFmtId="0" fontId="72" fillId="0" borderId="36" xfId="0" applyFont="1" applyBorder="1" applyAlignment="1">
      <alignment wrapText="1"/>
    </xf>
    <xf numFmtId="0" fontId="72" fillId="0" borderId="0" xfId="0" applyFont="1" applyAlignment="1">
      <alignment wrapText="1"/>
    </xf>
    <xf numFmtId="0" fontId="63" fillId="18" borderId="28" xfId="0" applyFont="1" applyFill="1" applyBorder="1" applyAlignment="1">
      <alignment wrapText="1"/>
    </xf>
    <xf numFmtId="0" fontId="63" fillId="18" borderId="37" xfId="0" applyFont="1" applyFill="1" applyBorder="1" applyAlignment="1">
      <alignment wrapText="1"/>
    </xf>
    <xf numFmtId="0" fontId="63" fillId="18" borderId="8" xfId="0" applyFont="1" applyFill="1" applyBorder="1"/>
    <xf numFmtId="0" fontId="25" fillId="0" borderId="0" xfId="0" applyFont="1"/>
    <xf numFmtId="0" fontId="64" fillId="18" borderId="29" xfId="0" applyFont="1" applyFill="1" applyBorder="1" applyAlignment="1">
      <alignment wrapText="1"/>
    </xf>
    <xf numFmtId="0" fontId="63" fillId="18" borderId="38" xfId="0" applyFont="1" applyFill="1" applyBorder="1" applyAlignment="1">
      <alignment wrapText="1"/>
    </xf>
    <xf numFmtId="0" fontId="63" fillId="18" borderId="39" xfId="0" applyFont="1" applyFill="1" applyBorder="1" applyAlignment="1">
      <alignment wrapText="1"/>
    </xf>
    <xf numFmtId="0" fontId="63" fillId="18" borderId="29" xfId="0" applyFont="1" applyFill="1" applyBorder="1" applyAlignment="1">
      <alignment wrapText="1"/>
    </xf>
    <xf numFmtId="0" fontId="26" fillId="0" borderId="29" xfId="0" applyFont="1" applyBorder="1"/>
    <xf numFmtId="0" fontId="65" fillId="0" borderId="38" xfId="0" applyFont="1" applyBorder="1"/>
    <xf numFmtId="3" fontId="65" fillId="0" borderId="38" xfId="0" applyNumberFormat="1" applyFont="1" applyBorder="1"/>
    <xf numFmtId="0" fontId="26" fillId="0" borderId="39" xfId="0" applyFont="1" applyBorder="1"/>
    <xf numFmtId="3" fontId="26" fillId="0" borderId="39" xfId="0" applyNumberFormat="1" applyFont="1" applyBorder="1"/>
    <xf numFmtId="3" fontId="63" fillId="0" borderId="38" xfId="0" applyNumberFormat="1" applyFont="1" applyBorder="1"/>
    <xf numFmtId="0" fontId="64" fillId="0" borderId="29" xfId="0" applyFont="1" applyBorder="1"/>
    <xf numFmtId="0" fontId="26" fillId="0" borderId="40" xfId="0" applyFont="1" applyBorder="1"/>
    <xf numFmtId="0" fontId="26" fillId="0" borderId="31" xfId="0" applyFont="1" applyBorder="1"/>
    <xf numFmtId="0" fontId="26" fillId="0" borderId="41" xfId="0" applyFont="1" applyBorder="1"/>
    <xf numFmtId="0" fontId="64" fillId="0" borderId="30" xfId="0" applyFont="1" applyBorder="1"/>
    <xf numFmtId="0" fontId="26" fillId="0" borderId="42" xfId="0" applyFont="1" applyBorder="1"/>
    <xf numFmtId="3" fontId="26" fillId="0" borderId="43" xfId="0" applyNumberFormat="1" applyFont="1" applyBorder="1"/>
    <xf numFmtId="0" fontId="65" fillId="0" borderId="44" xfId="0" applyFont="1" applyBorder="1"/>
    <xf numFmtId="0" fontId="65" fillId="0" borderId="45" xfId="0" applyFont="1" applyBorder="1"/>
    <xf numFmtId="0" fontId="26" fillId="0" borderId="32" xfId="0" applyFont="1" applyBorder="1"/>
    <xf numFmtId="0" fontId="65" fillId="0" borderId="46" xfId="0" applyFont="1" applyBorder="1"/>
    <xf numFmtId="0" fontId="26" fillId="0" borderId="47" xfId="0" applyFont="1" applyBorder="1"/>
    <xf numFmtId="0" fontId="7" fillId="0" borderId="1" xfId="0" applyFont="1" applyBorder="1"/>
    <xf numFmtId="0" fontId="66" fillId="19" borderId="18" xfId="0" applyFont="1" applyFill="1" applyBorder="1"/>
    <xf numFmtId="0" fontId="67" fillId="0" borderId="18" xfId="0" applyFont="1" applyBorder="1"/>
    <xf numFmtId="0" fontId="68" fillId="20" borderId="18" xfId="0" applyFont="1" applyFill="1" applyBorder="1"/>
    <xf numFmtId="0" fontId="7" fillId="0" borderId="4" xfId="0" applyFont="1" applyBorder="1"/>
    <xf numFmtId="0" fontId="66" fillId="19" borderId="36" xfId="0" applyFont="1" applyFill="1" applyBorder="1"/>
    <xf numFmtId="0" fontId="67" fillId="0" borderId="36" xfId="0" applyFont="1" applyBorder="1"/>
    <xf numFmtId="0" fontId="67" fillId="20" borderId="36" xfId="0" applyFont="1" applyFill="1" applyBorder="1"/>
    <xf numFmtId="0" fontId="66" fillId="0" borderId="4" xfId="0" applyFont="1" applyBorder="1"/>
    <xf numFmtId="0" fontId="68" fillId="0" borderId="4" xfId="0" applyFont="1" applyBorder="1"/>
    <xf numFmtId="3" fontId="68" fillId="19" borderId="36" xfId="0" applyNumberFormat="1" applyFont="1" applyFill="1" applyBorder="1"/>
    <xf numFmtId="3" fontId="68" fillId="0" borderId="36" xfId="0" applyNumberFormat="1" applyFont="1" applyBorder="1"/>
    <xf numFmtId="3" fontId="68" fillId="20" borderId="36" xfId="0" applyNumberFormat="1" applyFont="1" applyFill="1" applyBorder="1"/>
    <xf numFmtId="0" fontId="25" fillId="2" borderId="0" xfId="0" applyFont="1" applyFill="1"/>
    <xf numFmtId="0" fontId="7" fillId="2" borderId="1" xfId="0" applyFont="1" applyFill="1" applyBorder="1"/>
    <xf numFmtId="0" fontId="66" fillId="2" borderId="1" xfId="0" applyFont="1" applyFill="1" applyBorder="1" applyAlignment="1">
      <alignment horizontal="center"/>
    </xf>
    <xf numFmtId="0" fontId="67" fillId="2" borderId="1" xfId="0" applyFont="1" applyFill="1" applyBorder="1" applyAlignment="1">
      <alignment horizontal="center"/>
    </xf>
    <xf numFmtId="3" fontId="68" fillId="2" borderId="1" xfId="0" applyNumberFormat="1" applyFont="1" applyFill="1" applyBorder="1"/>
    <xf numFmtId="176" fontId="0" fillId="2" borderId="0" xfId="0" applyNumberFormat="1" applyFill="1"/>
    <xf numFmtId="0" fontId="67" fillId="2" borderId="1" xfId="0" applyFont="1" applyFill="1" applyBorder="1"/>
    <xf numFmtId="0" fontId="66" fillId="2" borderId="1" xfId="0" applyFont="1" applyFill="1" applyBorder="1"/>
    <xf numFmtId="0" fontId="68" fillId="2" borderId="1" xfId="0" applyFont="1" applyFill="1" applyBorder="1"/>
    <xf numFmtId="0" fontId="73" fillId="0" borderId="0" xfId="0" applyFont="1"/>
    <xf numFmtId="0" fontId="75" fillId="24" borderId="0" xfId="0" applyFont="1" applyFill="1"/>
    <xf numFmtId="0" fontId="76" fillId="24" borderId="0" xfId="0" applyFont="1" applyFill="1" applyAlignment="1">
      <alignment wrapText="1"/>
    </xf>
    <xf numFmtId="0" fontId="57" fillId="24" borderId="0" xfId="0" applyFont="1" applyFill="1" applyAlignment="1">
      <alignment wrapText="1"/>
    </xf>
    <xf numFmtId="0" fontId="77" fillId="24" borderId="0" xfId="0" applyFont="1" applyFill="1"/>
    <xf numFmtId="0" fontId="10" fillId="0" borderId="48" xfId="0" applyFont="1" applyBorder="1"/>
    <xf numFmtId="0" fontId="10" fillId="0" borderId="0" xfId="0" applyFont="1"/>
    <xf numFmtId="0" fontId="24" fillId="0" borderId="49" xfId="0" applyFont="1" applyBorder="1"/>
    <xf numFmtId="3" fontId="24" fillId="0" borderId="49" xfId="0" applyNumberFormat="1" applyFont="1" applyBorder="1"/>
    <xf numFmtId="0" fontId="24" fillId="0" borderId="51" xfId="0" applyFont="1" applyBorder="1"/>
    <xf numFmtId="3" fontId="24" fillId="0" borderId="51" xfId="0" applyNumberFormat="1" applyFont="1" applyBorder="1"/>
    <xf numFmtId="0" fontId="10" fillId="0" borderId="52" xfId="0" applyFont="1" applyBorder="1"/>
    <xf numFmtId="0" fontId="78" fillId="24" borderId="0" xfId="0" applyFont="1" applyFill="1"/>
    <xf numFmtId="0" fontId="79" fillId="24" borderId="0" xfId="0" applyFont="1" applyFill="1"/>
    <xf numFmtId="0" fontId="10" fillId="0" borderId="53" xfId="0" applyFont="1" applyBorder="1"/>
    <xf numFmtId="0" fontId="23" fillId="24" borderId="0" xfId="0" applyFont="1" applyFill="1" applyAlignment="1">
      <alignment wrapText="1"/>
    </xf>
    <xf numFmtId="0" fontId="56" fillId="0" borderId="0" xfId="0" applyFont="1"/>
    <xf numFmtId="0" fontId="10" fillId="0" borderId="54" xfId="0" applyFont="1" applyBorder="1"/>
    <xf numFmtId="0" fontId="80" fillId="0" borderId="0" xfId="0" applyFont="1"/>
    <xf numFmtId="0" fontId="82" fillId="0" borderId="0" xfId="0" applyFont="1"/>
    <xf numFmtId="0" fontId="73" fillId="0" borderId="0" xfId="0" applyFont="1" applyAlignment="1">
      <alignment wrapText="1"/>
    </xf>
    <xf numFmtId="0" fontId="2" fillId="0" borderId="0" xfId="0" applyFont="1" applyAlignment="1">
      <alignment wrapText="1"/>
    </xf>
    <xf numFmtId="0" fontId="75" fillId="24" borderId="0" xfId="0" applyFont="1" applyFill="1" applyAlignment="1">
      <alignment wrapText="1"/>
    </xf>
    <xf numFmtId="0" fontId="77" fillId="24" borderId="0" xfId="0" applyFont="1" applyFill="1" applyAlignment="1">
      <alignment wrapText="1"/>
    </xf>
    <xf numFmtId="0" fontId="10" fillId="0" borderId="2" xfId="0" applyFont="1" applyBorder="1" applyAlignment="1">
      <alignment wrapText="1"/>
    </xf>
    <xf numFmtId="0" fontId="10" fillId="0" borderId="50" xfId="0" applyFont="1" applyBorder="1" applyAlignment="1">
      <alignment wrapText="1"/>
    </xf>
    <xf numFmtId="0" fontId="78" fillId="24" borderId="0" xfId="0" applyFont="1" applyFill="1" applyAlignment="1">
      <alignment wrapText="1"/>
    </xf>
    <xf numFmtId="0" fontId="10" fillId="0" borderId="54" xfId="0" applyFont="1" applyBorder="1" applyAlignment="1">
      <alignment wrapText="1"/>
    </xf>
    <xf numFmtId="0" fontId="81" fillId="0" borderId="0" xfId="0" applyFont="1" applyAlignment="1">
      <alignment wrapText="1"/>
    </xf>
    <xf numFmtId="0" fontId="56" fillId="15" borderId="0" xfId="0" applyFont="1" applyFill="1"/>
    <xf numFmtId="0" fontId="57" fillId="25" borderId="36" xfId="0" applyFont="1" applyFill="1" applyBorder="1" applyAlignment="1">
      <alignment wrapText="1"/>
    </xf>
    <xf numFmtId="0" fontId="57" fillId="15" borderId="0" xfId="0" applyFont="1" applyFill="1"/>
    <xf numFmtId="0" fontId="56" fillId="15" borderId="18" xfId="0" applyFont="1" applyFill="1" applyBorder="1"/>
    <xf numFmtId="6" fontId="56" fillId="15" borderId="18" xfId="0" applyNumberFormat="1" applyFont="1" applyFill="1" applyBorder="1"/>
    <xf numFmtId="0" fontId="56" fillId="15" borderId="36" xfId="0" applyFont="1" applyFill="1" applyBorder="1"/>
    <xf numFmtId="6" fontId="56" fillId="15" borderId="36" xfId="0" applyNumberFormat="1" applyFont="1" applyFill="1" applyBorder="1"/>
    <xf numFmtId="0" fontId="56" fillId="15" borderId="0" xfId="0" applyFont="1" applyFill="1" applyAlignment="1">
      <alignment wrapText="1"/>
    </xf>
    <xf numFmtId="0" fontId="57" fillId="15" borderId="0" xfId="0" applyFont="1" applyFill="1" applyAlignment="1">
      <alignment wrapText="1"/>
    </xf>
    <xf numFmtId="0" fontId="56" fillId="15" borderId="1" xfId="0" applyFont="1" applyFill="1" applyBorder="1" applyAlignment="1">
      <alignment wrapText="1"/>
    </xf>
    <xf numFmtId="0" fontId="56" fillId="15" borderId="4" xfId="0" applyFont="1" applyFill="1" applyBorder="1" applyAlignment="1">
      <alignment wrapText="1"/>
    </xf>
    <xf numFmtId="0" fontId="56" fillId="0" borderId="0" xfId="0" applyFont="1" applyAlignment="1">
      <alignment wrapText="1"/>
    </xf>
    <xf numFmtId="0" fontId="27" fillId="0" borderId="0" xfId="0" applyFont="1"/>
    <xf numFmtId="0" fontId="7" fillId="0" borderId="0" xfId="0" applyFont="1"/>
    <xf numFmtId="0" fontId="28" fillId="0" borderId="0" xfId="0" applyFont="1"/>
    <xf numFmtId="0" fontId="6" fillId="0" borderId="0" xfId="0" applyFont="1"/>
    <xf numFmtId="0" fontId="83" fillId="25" borderId="0" xfId="0" applyFont="1" applyFill="1"/>
    <xf numFmtId="0" fontId="6" fillId="25" borderId="0" xfId="0" applyFont="1" applyFill="1"/>
    <xf numFmtId="0" fontId="66" fillId="0" borderId="0" xfId="0" applyFont="1"/>
    <xf numFmtId="0" fontId="83" fillId="0" borderId="0" xfId="0" applyFont="1"/>
    <xf numFmtId="0" fontId="68" fillId="0" borderId="0" xfId="0" applyFont="1" applyAlignment="1">
      <alignment wrapText="1"/>
    </xf>
    <xf numFmtId="3" fontId="7" fillId="0" borderId="0" xfId="0" applyNumberFormat="1" applyFont="1"/>
    <xf numFmtId="0" fontId="68" fillId="0" borderId="0" xfId="0" applyFont="1"/>
    <xf numFmtId="3" fontId="6" fillId="25" borderId="0" xfId="0" applyNumberFormat="1" applyFont="1" applyFill="1"/>
    <xf numFmtId="0" fontId="78" fillId="0" borderId="0" xfId="0" applyFont="1"/>
    <xf numFmtId="0" fontId="84" fillId="0" borderId="0" xfId="0" applyFont="1"/>
    <xf numFmtId="0" fontId="7" fillId="0" borderId="0" xfId="0" applyFont="1" applyAlignment="1">
      <alignment wrapText="1"/>
    </xf>
    <xf numFmtId="0" fontId="83" fillId="25" borderId="0" xfId="0" applyFont="1" applyFill="1" applyAlignment="1">
      <alignment wrapText="1"/>
    </xf>
    <xf numFmtId="0" fontId="6" fillId="25" borderId="0" xfId="0" applyFont="1" applyFill="1" applyAlignment="1">
      <alignment wrapText="1"/>
    </xf>
    <xf numFmtId="3" fontId="6" fillId="25" borderId="0" xfId="0" applyNumberFormat="1" applyFont="1" applyFill="1" applyAlignment="1">
      <alignment wrapText="1"/>
    </xf>
    <xf numFmtId="0" fontId="84" fillId="0" borderId="0" xfId="0" applyFont="1" applyAlignment="1">
      <alignment wrapText="1"/>
    </xf>
    <xf numFmtId="0" fontId="23" fillId="26" borderId="1" xfId="0" applyFont="1" applyFill="1" applyBorder="1" applyAlignment="1">
      <alignment wrapText="1"/>
    </xf>
    <xf numFmtId="0" fontId="23" fillId="26" borderId="18" xfId="0" applyFont="1" applyFill="1" applyBorder="1" applyAlignment="1">
      <alignment wrapText="1"/>
    </xf>
    <xf numFmtId="0" fontId="24" fillId="0" borderId="0" xfId="0" applyFont="1"/>
    <xf numFmtId="0" fontId="24" fillId="25" borderId="4" xfId="0" applyFont="1" applyFill="1" applyBorder="1" applyAlignment="1">
      <alignment wrapText="1"/>
    </xf>
    <xf numFmtId="0" fontId="24" fillId="25" borderId="36" xfId="0" applyFont="1" applyFill="1" applyBorder="1" applyAlignment="1">
      <alignment wrapText="1"/>
    </xf>
    <xf numFmtId="3" fontId="24" fillId="0" borderId="36" xfId="0" applyNumberFormat="1" applyFont="1" applyBorder="1"/>
    <xf numFmtId="0" fontId="24" fillId="0" borderId="4" xfId="0" applyFont="1" applyBorder="1" applyAlignment="1">
      <alignment wrapText="1"/>
    </xf>
    <xf numFmtId="0" fontId="24" fillId="0" borderId="36" xfId="0" applyFont="1" applyBorder="1" applyAlignment="1">
      <alignment wrapText="1"/>
    </xf>
    <xf numFmtId="0" fontId="23" fillId="25" borderId="4" xfId="0" applyFont="1" applyFill="1" applyBorder="1" applyAlignment="1">
      <alignment wrapText="1"/>
    </xf>
    <xf numFmtId="0" fontId="85" fillId="0" borderId="0" xfId="0" applyFont="1"/>
    <xf numFmtId="0" fontId="87" fillId="0" borderId="59" xfId="0" applyFont="1" applyBorder="1"/>
    <xf numFmtId="0" fontId="66" fillId="0" borderId="60" xfId="0" applyFont="1" applyBorder="1" applyAlignment="1">
      <alignment wrapText="1"/>
    </xf>
    <xf numFmtId="0" fontId="87" fillId="0" borderId="0" xfId="0" applyFont="1"/>
    <xf numFmtId="0" fontId="87" fillId="0" borderId="26" xfId="0" applyFont="1" applyBorder="1"/>
    <xf numFmtId="0" fontId="87" fillId="15" borderId="0" xfId="0" applyFont="1" applyFill="1"/>
    <xf numFmtId="0" fontId="89" fillId="15" borderId="0" xfId="0" applyFont="1" applyFill="1" applyAlignment="1">
      <alignment wrapText="1"/>
    </xf>
    <xf numFmtId="0" fontId="87" fillId="15" borderId="59" xfId="0" applyFont="1" applyFill="1" applyBorder="1" applyAlignment="1">
      <alignment wrapText="1"/>
    </xf>
    <xf numFmtId="0" fontId="85" fillId="0" borderId="0" xfId="0" applyFont="1" applyAlignment="1">
      <alignment wrapText="1"/>
    </xf>
    <xf numFmtId="0" fontId="86" fillId="0" borderId="55" xfId="0" applyFont="1" applyBorder="1" applyAlignment="1">
      <alignment wrapText="1"/>
    </xf>
    <xf numFmtId="0" fontId="87" fillId="0" borderId="23" xfId="0" applyFont="1" applyBorder="1" applyAlignment="1">
      <alignment wrapText="1"/>
    </xf>
    <xf numFmtId="0" fontId="87" fillId="0" borderId="25" xfId="0" applyFont="1" applyBorder="1" applyAlignment="1">
      <alignment wrapText="1"/>
    </xf>
    <xf numFmtId="0" fontId="87" fillId="15" borderId="0" xfId="0" applyFont="1" applyFill="1" applyAlignment="1">
      <alignment wrapText="1"/>
    </xf>
    <xf numFmtId="0" fontId="83" fillId="15" borderId="55" xfId="0" applyFont="1" applyFill="1" applyBorder="1" applyAlignment="1">
      <alignment wrapText="1"/>
    </xf>
    <xf numFmtId="0" fontId="87" fillId="15" borderId="23" xfId="0" applyFont="1" applyFill="1" applyBorder="1" applyAlignment="1">
      <alignment wrapText="1"/>
    </xf>
    <xf numFmtId="3" fontId="66" fillId="0" borderId="61" xfId="0" applyNumberFormat="1" applyFont="1" applyBorder="1" applyAlignment="1">
      <alignment wrapText="1"/>
    </xf>
    <xf numFmtId="3" fontId="66" fillId="0" borderId="36" xfId="0" applyNumberFormat="1" applyFont="1" applyBorder="1" applyAlignment="1">
      <alignment wrapText="1"/>
    </xf>
    <xf numFmtId="0" fontId="66" fillId="15" borderId="0" xfId="0" applyFont="1" applyFill="1" applyAlignment="1">
      <alignment wrapText="1"/>
    </xf>
    <xf numFmtId="0" fontId="7" fillId="0" borderId="61" xfId="0" applyFont="1" applyBorder="1" applyAlignment="1">
      <alignment wrapText="1"/>
    </xf>
    <xf numFmtId="0" fontId="66" fillId="15" borderId="61" xfId="0" applyFont="1" applyFill="1" applyBorder="1" applyAlignment="1">
      <alignment wrapText="1"/>
    </xf>
    <xf numFmtId="0" fontId="57" fillId="24" borderId="0" xfId="0" applyFont="1" applyFill="1"/>
    <xf numFmtId="0" fontId="91" fillId="24" borderId="0" xfId="0" applyFont="1" applyFill="1"/>
    <xf numFmtId="0" fontId="24" fillId="0" borderId="2" xfId="0" applyFont="1" applyBorder="1"/>
    <xf numFmtId="0" fontId="24" fillId="0" borderId="49" xfId="0" applyFont="1" applyBorder="1" applyAlignment="1">
      <alignment wrapText="1"/>
    </xf>
    <xf numFmtId="0" fontId="24" fillId="0" borderId="50" xfId="0" applyFont="1" applyBorder="1"/>
    <xf numFmtId="0" fontId="24" fillId="0" borderId="51" xfId="0" applyFont="1" applyBorder="1" applyAlignment="1">
      <alignment wrapText="1"/>
    </xf>
    <xf numFmtId="0" fontId="91" fillId="24" borderId="0" xfId="0" applyFont="1" applyFill="1" applyAlignment="1">
      <alignment wrapText="1"/>
    </xf>
    <xf numFmtId="0" fontId="10" fillId="0" borderId="2" xfId="0" applyFont="1" applyBorder="1"/>
    <xf numFmtId="0" fontId="10" fillId="0" borderId="49" xfId="0" applyFont="1" applyBorder="1" applyAlignment="1">
      <alignment wrapText="1"/>
    </xf>
    <xf numFmtId="0" fontId="24" fillId="15" borderId="0" xfId="0" applyFont="1" applyFill="1"/>
    <xf numFmtId="0" fontId="2" fillId="15" borderId="0" xfId="0" applyFont="1" applyFill="1"/>
    <xf numFmtId="0" fontId="10" fillId="15" borderId="0" xfId="0" applyFont="1" applyFill="1"/>
    <xf numFmtId="0" fontId="10" fillId="0" borderId="49" xfId="0" applyFont="1" applyBorder="1"/>
    <xf numFmtId="0" fontId="10" fillId="0" borderId="50" xfId="0" applyFont="1" applyBorder="1"/>
    <xf numFmtId="0" fontId="10" fillId="0" borderId="51" xfId="0" applyFont="1" applyBorder="1"/>
    <xf numFmtId="0" fontId="10" fillId="0" borderId="51" xfId="0" applyFont="1" applyBorder="1" applyAlignment="1">
      <alignment wrapText="1"/>
    </xf>
    <xf numFmtId="0" fontId="10" fillId="15" borderId="50" xfId="0" applyFont="1" applyFill="1" applyBorder="1"/>
    <xf numFmtId="0" fontId="93" fillId="27" borderId="0" xfId="0" applyFont="1" applyFill="1"/>
    <xf numFmtId="0" fontId="93" fillId="15" borderId="2" xfId="0" applyFont="1" applyFill="1" applyBorder="1" applyAlignment="1">
      <alignment horizontal="left" vertical="top" wrapText="1"/>
    </xf>
    <xf numFmtId="3" fontId="93" fillId="15" borderId="2" xfId="0" applyNumberFormat="1" applyFont="1" applyFill="1" applyBorder="1" applyAlignment="1">
      <alignment horizontal="right" vertical="top" wrapText="1"/>
    </xf>
    <xf numFmtId="0" fontId="0" fillId="0" borderId="0" xfId="0" applyAlignment="1">
      <alignment horizontal="left" vertical="top"/>
    </xf>
    <xf numFmtId="0" fontId="17" fillId="5" borderId="0" xfId="0" applyFont="1" applyFill="1" applyAlignment="1">
      <alignment horizontal="left"/>
    </xf>
    <xf numFmtId="0" fontId="92" fillId="27" borderId="0" xfId="0" applyFont="1" applyFill="1" applyAlignment="1">
      <alignment horizontal="left" vertical="top"/>
    </xf>
    <xf numFmtId="0" fontId="93" fillId="15" borderId="54" xfId="0" applyFont="1" applyFill="1" applyBorder="1" applyAlignment="1">
      <alignment horizontal="left" vertical="top" wrapText="1"/>
    </xf>
    <xf numFmtId="0" fontId="0" fillId="0" borderId="49" xfId="0" applyBorder="1" applyAlignment="1">
      <alignment horizontal="left" vertical="top" wrapText="1"/>
    </xf>
    <xf numFmtId="0" fontId="17" fillId="12" borderId="0" xfId="0" applyFont="1" applyFill="1" applyAlignment="1">
      <alignment horizontal="center"/>
    </xf>
    <xf numFmtId="0" fontId="47" fillId="12" borderId="0" xfId="12" applyFont="1" applyFill="1" applyAlignment="1">
      <alignment horizontal="left" vertical="center"/>
    </xf>
    <xf numFmtId="0" fontId="48" fillId="12" borderId="0" xfId="0" applyFont="1" applyFill="1" applyAlignment="1">
      <alignment horizontal="left" vertical="center"/>
    </xf>
    <xf numFmtId="0" fontId="39" fillId="0" borderId="0" xfId="0" applyFont="1" applyAlignment="1">
      <alignment horizontal="center" vertical="center" wrapText="1"/>
    </xf>
    <xf numFmtId="0" fontId="87" fillId="0" borderId="23" xfId="0" applyFont="1" applyBorder="1" applyAlignment="1">
      <alignment wrapText="1"/>
    </xf>
    <xf numFmtId="0" fontId="87" fillId="0" borderId="0" xfId="0" applyFont="1" applyAlignment="1">
      <alignment wrapText="1"/>
    </xf>
    <xf numFmtId="0" fontId="87" fillId="0" borderId="25" xfId="0" applyFont="1" applyBorder="1" applyAlignment="1">
      <alignment wrapText="1"/>
    </xf>
    <xf numFmtId="0" fontId="87" fillId="0" borderId="26" xfId="0" applyFont="1" applyBorder="1" applyAlignment="1">
      <alignment wrapText="1"/>
    </xf>
    <xf numFmtId="0" fontId="88" fillId="0" borderId="55" xfId="0" applyFont="1" applyBorder="1" applyAlignment="1">
      <alignment wrapText="1"/>
    </xf>
    <xf numFmtId="0" fontId="88" fillId="0" borderId="59" xfId="0" applyFont="1" applyBorder="1" applyAlignment="1">
      <alignment wrapText="1"/>
    </xf>
    <xf numFmtId="0" fontId="89" fillId="15" borderId="23" xfId="0" applyFont="1" applyFill="1" applyBorder="1" applyAlignment="1">
      <alignment wrapText="1"/>
    </xf>
    <xf numFmtId="0" fontId="89" fillId="15" borderId="0" xfId="0" applyFont="1" applyFill="1" applyAlignment="1">
      <alignment wrapText="1"/>
    </xf>
    <xf numFmtId="0" fontId="89" fillId="15" borderId="62" xfId="0" applyFont="1" applyFill="1" applyBorder="1" applyAlignment="1">
      <alignment wrapText="1"/>
    </xf>
    <xf numFmtId="0" fontId="89" fillId="15" borderId="25" xfId="0" applyFont="1" applyFill="1" applyBorder="1" applyAlignment="1">
      <alignment wrapText="1"/>
    </xf>
    <xf numFmtId="0" fontId="89" fillId="15" borderId="26" xfId="0" applyFont="1" applyFill="1" applyBorder="1" applyAlignment="1">
      <alignment wrapText="1"/>
    </xf>
    <xf numFmtId="0" fontId="89" fillId="15" borderId="58" xfId="0" applyFont="1" applyFill="1" applyBorder="1" applyAlignment="1">
      <alignment wrapText="1"/>
    </xf>
    <xf numFmtId="0" fontId="45" fillId="11" borderId="11" xfId="0" applyFont="1" applyFill="1" applyBorder="1" applyAlignment="1">
      <alignment horizontal="left" vertical="center" wrapText="1"/>
    </xf>
    <xf numFmtId="0" fontId="45" fillId="11" borderId="12" xfId="0" applyFont="1" applyFill="1" applyBorder="1" applyAlignment="1">
      <alignment horizontal="left" vertical="center" wrapText="1"/>
    </xf>
    <xf numFmtId="0" fontId="46" fillId="0" borderId="14" xfId="0" applyFont="1" applyBorder="1" applyAlignment="1">
      <alignment horizontal="left"/>
    </xf>
    <xf numFmtId="0" fontId="46" fillId="0" borderId="14" xfId="0" quotePrefix="1" applyFont="1" applyBorder="1" applyAlignment="1">
      <alignment horizontal="left" vertical="top"/>
    </xf>
    <xf numFmtId="0" fontId="46" fillId="10" borderId="14" xfId="0" applyFont="1" applyFill="1" applyBorder="1" applyAlignment="1">
      <alignment horizontal="left"/>
    </xf>
    <xf numFmtId="0" fontId="90" fillId="15" borderId="0" xfId="0" applyFont="1" applyFill="1" applyAlignment="1">
      <alignment wrapText="1"/>
    </xf>
    <xf numFmtId="0" fontId="74" fillId="24" borderId="0" xfId="0" applyFont="1" applyFill="1" applyAlignment="1">
      <alignment wrapText="1"/>
    </xf>
    <xf numFmtId="0" fontId="57" fillId="25" borderId="55" xfId="0" applyFont="1" applyFill="1" applyBorder="1" applyAlignment="1">
      <alignment wrapText="1"/>
    </xf>
    <xf numFmtId="0" fontId="57" fillId="25" borderId="56" xfId="0" applyFont="1" applyFill="1" applyBorder="1" applyAlignment="1">
      <alignment wrapText="1"/>
    </xf>
    <xf numFmtId="0" fontId="57" fillId="25" borderId="17" xfId="0" applyFont="1" applyFill="1" applyBorder="1" applyAlignment="1">
      <alignment wrapText="1"/>
    </xf>
    <xf numFmtId="0" fontId="57" fillId="25" borderId="57" xfId="0" applyFont="1" applyFill="1" applyBorder="1" applyAlignment="1">
      <alignment wrapText="1"/>
    </xf>
    <xf numFmtId="0" fontId="57" fillId="25" borderId="25" xfId="0" applyFont="1" applyFill="1" applyBorder="1" applyAlignment="1">
      <alignment wrapText="1"/>
    </xf>
    <xf numFmtId="0" fontId="57" fillId="25" borderId="58" xfId="0" applyFont="1" applyFill="1" applyBorder="1" applyAlignment="1">
      <alignment wrapText="1"/>
    </xf>
    <xf numFmtId="0" fontId="56" fillId="15" borderId="16" xfId="0" applyFont="1" applyFill="1" applyBorder="1" applyAlignment="1">
      <alignment wrapText="1"/>
    </xf>
    <xf numFmtId="0" fontId="56" fillId="15" borderId="57" xfId="0" applyFont="1" applyFill="1" applyBorder="1" applyAlignment="1">
      <alignment wrapText="1"/>
    </xf>
    <xf numFmtId="0" fontId="57" fillId="25" borderId="16" xfId="0" applyFont="1" applyFill="1" applyBorder="1" applyAlignment="1">
      <alignment wrapText="1"/>
    </xf>
    <xf numFmtId="0" fontId="57" fillId="25" borderId="18" xfId="0" applyFont="1" applyFill="1" applyBorder="1" applyAlignment="1">
      <alignment wrapText="1"/>
    </xf>
    <xf numFmtId="0" fontId="22" fillId="2" borderId="16" xfId="0" applyFont="1" applyFill="1" applyBorder="1" applyAlignment="1">
      <alignment horizontal="left" vertical="top" wrapText="1"/>
    </xf>
    <xf numFmtId="0" fontId="22" fillId="2" borderId="18" xfId="0" applyFont="1" applyFill="1" applyBorder="1" applyAlignment="1">
      <alignment horizontal="left" vertical="top" wrapText="1"/>
    </xf>
    <xf numFmtId="0" fontId="52" fillId="2" borderId="16" xfId="0" applyFont="1" applyFill="1" applyBorder="1" applyAlignment="1">
      <alignment horizontal="center" vertical="center" wrapText="1"/>
    </xf>
    <xf numFmtId="0" fontId="52" fillId="2" borderId="18" xfId="0" applyFont="1" applyFill="1" applyBorder="1" applyAlignment="1">
      <alignment horizontal="center" vertical="center" wrapText="1"/>
    </xf>
    <xf numFmtId="0" fontId="22" fillId="2" borderId="16" xfId="0" applyFont="1" applyFill="1" applyBorder="1" applyAlignment="1">
      <alignment horizontal="center"/>
    </xf>
    <xf numFmtId="0" fontId="22" fillId="2" borderId="18" xfId="0" applyFont="1" applyFill="1" applyBorder="1" applyAlignment="1">
      <alignment horizontal="center"/>
    </xf>
    <xf numFmtId="0" fontId="11" fillId="0" borderId="0" xfId="0" applyFont="1"/>
    <xf numFmtId="4" fontId="11" fillId="0" borderId="0" xfId="0" applyNumberFormat="1" applyFont="1"/>
    <xf numFmtId="0" fontId="23" fillId="9" borderId="7" xfId="0" applyFont="1" applyFill="1" applyBorder="1" applyAlignment="1">
      <alignment horizontal="right" vertical="center" wrapText="1"/>
    </xf>
    <xf numFmtId="0" fontId="23" fillId="0" borderId="0" xfId="0" applyFont="1" applyAlignment="1">
      <alignment horizontal="right" vertical="center" wrapText="1"/>
    </xf>
    <xf numFmtId="3" fontId="24" fillId="0" borderId="5" xfId="0" applyNumberFormat="1" applyFont="1" applyBorder="1" applyAlignment="1">
      <alignment horizontal="right" vertical="center" wrapText="1"/>
    </xf>
    <xf numFmtId="4" fontId="24" fillId="0" borderId="0" xfId="99" applyNumberFormat="1" applyFont="1" applyFill="1" applyBorder="1" applyAlignment="1">
      <alignment horizontal="right" vertical="center"/>
    </xf>
    <xf numFmtId="3" fontId="24" fillId="0" borderId="0" xfId="0" applyNumberFormat="1" applyFont="1" applyAlignment="1">
      <alignment horizontal="right" vertical="center" wrapText="1"/>
    </xf>
    <xf numFmtId="0" fontId="24" fillId="0" borderId="0" xfId="0" applyFont="1" applyAlignment="1">
      <alignment vertical="center" wrapText="1"/>
    </xf>
    <xf numFmtId="0" fontId="25" fillId="0" borderId="0" xfId="0" applyFont="1" applyAlignment="1">
      <alignment vertical="center" wrapText="1"/>
    </xf>
    <xf numFmtId="3" fontId="25" fillId="0" borderId="0" xfId="0" applyNumberFormat="1" applyFont="1" applyAlignment="1">
      <alignment horizontal="right" vertical="center" wrapText="1"/>
    </xf>
  </cellXfs>
  <cellStyles count="100">
    <cellStyle name="Anteckning 2" xfId="62" xr:uid="{1A5E89AD-21B8-4A65-9102-B6ACDE686B51}"/>
    <cellStyle name="Anteckning 3" xfId="63" xr:uid="{38213293-356D-42B2-970C-0490DB24AB5B}"/>
    <cellStyle name="Beräkna" xfId="16" xr:uid="{00000000-0005-0000-0000-000000000000}"/>
    <cellStyle name="Crystal-rapportdata" xfId="48" xr:uid="{32D3F2A6-3C55-4CF7-87A3-418212CE29F7}"/>
    <cellStyle name="Excel Built-in Normal" xfId="2" xr:uid="{00000000-0005-0000-0000-000001000000}"/>
    <cellStyle name="Format 1" xfId="13" xr:uid="{00000000-0005-0000-0000-000002000000}"/>
    <cellStyle name="Fält i Crystal-rapport" xfId="49" xr:uid="{53AB0988-2AB1-4435-B7A3-92B07F181E44}"/>
    <cellStyle name="Grundformat" xfId="18" xr:uid="{00000000-0005-0000-0000-000003000000}"/>
    <cellStyle name="Heading" xfId="3" xr:uid="{00000000-0005-0000-0000-000004000000}"/>
    <cellStyle name="Heading1" xfId="4" xr:uid="{00000000-0005-0000-0000-000005000000}"/>
    <cellStyle name="Hyperlänk 2" xfId="64" xr:uid="{2371C501-736B-4FA4-B314-89F265B3C0F8}"/>
    <cellStyle name="Inmatning" xfId="15" xr:uid="{00000000-0005-0000-0000-000007000000}"/>
    <cellStyle name="Knapp" xfId="17" xr:uid="{00000000-0005-0000-0000-000008000000}"/>
    <cellStyle name="Normal" xfId="0" builtinId="0"/>
    <cellStyle name="Normal 10" xfId="65" xr:uid="{EE08C35A-ED68-42AC-99DE-1B45AF81A74D}"/>
    <cellStyle name="Normal 10 13" xfId="25" xr:uid="{00000000-0005-0000-0000-00000A000000}"/>
    <cellStyle name="Normal 11" xfId="61" xr:uid="{323C6CCA-BA60-4E98-9F54-91DBB78D708B}"/>
    <cellStyle name="Normal 2" xfId="1" xr:uid="{00000000-0005-0000-0000-00000B000000}"/>
    <cellStyle name="Normal 2 2" xfId="12" xr:uid="{00000000-0005-0000-0000-00000C000000}"/>
    <cellStyle name="Normal 2 2 2" xfId="67" xr:uid="{3B8E43EA-530B-4793-95A8-BA2C87FA506D}"/>
    <cellStyle name="Normal 2 3" xfId="26" xr:uid="{00000000-0005-0000-0000-00000D000000}"/>
    <cellStyle name="Normal 2 4" xfId="68" xr:uid="{B8BB9FD7-640E-4903-B4DF-1D9B7B3516DF}"/>
    <cellStyle name="Normal 2 5" xfId="66" xr:uid="{8DED6841-709F-40ED-B16D-900263581018}"/>
    <cellStyle name="Normal 3" xfId="7" xr:uid="{00000000-0005-0000-0000-00000E000000}"/>
    <cellStyle name="Normal 3 2" xfId="69" xr:uid="{196310C1-F61A-4339-B3E0-8BA8A8A08B8A}"/>
    <cellStyle name="Normal 3 3" xfId="70" xr:uid="{505E10B2-5390-412F-B1D6-5FDFF52056E8}"/>
    <cellStyle name="Normal 3 4" xfId="50" xr:uid="{D0C695BF-7E6A-49E4-9267-B9EE64233855}"/>
    <cellStyle name="Normal 4" xfId="10" xr:uid="{00000000-0005-0000-0000-00000F000000}"/>
    <cellStyle name="Normal 4 2" xfId="11" xr:uid="{00000000-0005-0000-0000-000010000000}"/>
    <cellStyle name="Normal 4 2 2" xfId="14" xr:uid="{00000000-0005-0000-0000-000011000000}"/>
    <cellStyle name="Normal 4 3" xfId="71" xr:uid="{1BB54FC4-8384-4806-A990-7B722CD2BAA5}"/>
    <cellStyle name="Normal 4 4" xfId="51" xr:uid="{EB0A3E27-0609-4535-9E6F-4B3FE47F5A36}"/>
    <cellStyle name="Normal 5" xfId="72" xr:uid="{93C72BF8-8DD2-40FA-AD1F-E5F04F06A5E4}"/>
    <cellStyle name="Normal 6" xfId="8" xr:uid="{00000000-0005-0000-0000-000012000000}"/>
    <cellStyle name="Normal 6 2" xfId="74" xr:uid="{589B0A75-63FE-4C5F-884E-B5B18FA8E04F}"/>
    <cellStyle name="Normal 6 3" xfId="73" xr:uid="{AC63259B-91FF-47E3-ADFF-15A2E7B6C86A}"/>
    <cellStyle name="Normal 7" xfId="75" xr:uid="{A9927D6C-DF69-4A99-B068-1BB26212667E}"/>
    <cellStyle name="Normal 8" xfId="76" xr:uid="{8AA29D7F-770C-40CC-8C97-D99859F3E13C}"/>
    <cellStyle name="Normal 9" xfId="77" xr:uid="{3AFD5598-0568-42C0-9DCD-9B62A72396CA}"/>
    <cellStyle name="Odefinierad" xfId="52" xr:uid="{322D6BC3-0ACC-44F2-A2C1-BDC5A8E797F3}"/>
    <cellStyle name="Procent 2" xfId="9" xr:uid="{00000000-0005-0000-0000-000014000000}"/>
    <cellStyle name="Procent 2 2" xfId="41" xr:uid="{00000000-0005-0000-0000-000015000000}"/>
    <cellStyle name="Procent 2 3" xfId="79" xr:uid="{BC05A70B-2DDB-43DC-91C0-B1EF190B219E}"/>
    <cellStyle name="Procent 2 4" xfId="78" xr:uid="{BD6719AC-6A57-4DE3-A51B-DC9906F0930F}"/>
    <cellStyle name="Procent 3" xfId="47" xr:uid="{FE306289-1CB6-4DCB-A6FE-8CB876104764}"/>
    <cellStyle name="Procent 3 2" xfId="80" xr:uid="{3B3CB3B0-DEC8-45A9-B2E7-8B45A5FBC0ED}"/>
    <cellStyle name="Procent 4" xfId="81" xr:uid="{81F8CC21-B390-4CCA-A5F5-1CB8AE63C02E}"/>
    <cellStyle name="Procent 4 2" xfId="82" xr:uid="{976B4F91-5957-4A29-B31C-BF83CF6246F0}"/>
    <cellStyle name="Procent 5" xfId="83" xr:uid="{C6B3B4FC-44FF-466B-884C-B91FEC97E535}"/>
    <cellStyle name="Procent 6" xfId="84" xr:uid="{7FAC136C-7F73-4E91-BFAD-EBE21BCF48E0}"/>
    <cellStyle name="Procent 7" xfId="85" xr:uid="{E1B77999-2789-4D92-8746-5E9138D88E01}"/>
    <cellStyle name="Result" xfId="5" xr:uid="{00000000-0005-0000-0000-000016000000}"/>
    <cellStyle name="Result2" xfId="6" xr:uid="{00000000-0005-0000-0000-000017000000}"/>
    <cellStyle name="Rubrik 1 2" xfId="53" xr:uid="{49D76A39-65C9-4ADF-BF94-E6DA2D46A579}"/>
    <cellStyle name="Rubrik 1 2 2" xfId="86" xr:uid="{53EDFC27-84C8-4D12-9927-9B2DC9F4EC53}"/>
    <cellStyle name="Rubrik 1 3" xfId="54" xr:uid="{25076CD7-BB20-43E5-9A5D-DC4BCE8A20A0}"/>
    <cellStyle name="Rubrik 2 2" xfId="55" xr:uid="{82AEC04E-6A96-4DD2-BE25-5A19C3571705}"/>
    <cellStyle name="Rubrik 2 3" xfId="56" xr:uid="{DD240461-74B4-4D1A-97A6-C913424077BA}"/>
    <cellStyle name="Rubrik 3 2" xfId="57" xr:uid="{3D42435E-668B-4122-9665-FBF1B0165543}"/>
    <cellStyle name="Rubrik 3 3" xfId="58" xr:uid="{AB5EFA50-9057-4C2F-AC2B-C0799042B2CB}"/>
    <cellStyle name="Tusental (0)_b&amp;u sekt" xfId="59" xr:uid="{9B568B5D-556D-4589-B73C-F5FAFF367BCE}"/>
    <cellStyle name="Tusental [0] 2" xfId="19" xr:uid="{00000000-0005-0000-0000-000019000000}"/>
    <cellStyle name="Tusental [0] 2 2" xfId="22" xr:uid="{00000000-0005-0000-0000-00001A000000}"/>
    <cellStyle name="Tusental [0] 2 2 2" xfId="33" xr:uid="{00000000-0005-0000-0000-00001B000000}"/>
    <cellStyle name="Tusental [0] 2 3" xfId="30" xr:uid="{00000000-0005-0000-0000-00001C000000}"/>
    <cellStyle name="Tusental 10" xfId="87" xr:uid="{7A240496-F9FC-409F-B242-3071FD12D091}"/>
    <cellStyle name="Tusental 11" xfId="88" xr:uid="{22250325-4C99-4F3B-9312-A61CE6E96CD0}"/>
    <cellStyle name="Tusental 2" xfId="21" xr:uid="{00000000-0005-0000-0000-00001D000000}"/>
    <cellStyle name="Tusental 2 2" xfId="24" xr:uid="{00000000-0005-0000-0000-00001E000000}"/>
    <cellStyle name="Tusental 2 2 2" xfId="35" xr:uid="{00000000-0005-0000-0000-00001F000000}"/>
    <cellStyle name="Tusental 2 3" xfId="32" xr:uid="{00000000-0005-0000-0000-000020000000}"/>
    <cellStyle name="Tusental 2 4" xfId="40" xr:uid="{00000000-0005-0000-0000-000021000000}"/>
    <cellStyle name="Tusental 2 5" xfId="89" xr:uid="{C37B709B-A76A-4AAA-BD69-F9CBC8DCAC46}"/>
    <cellStyle name="Tusental 3" xfId="27" xr:uid="{00000000-0005-0000-0000-000022000000}"/>
    <cellStyle name="Tusental 3 2" xfId="36" xr:uid="{00000000-0005-0000-0000-000023000000}"/>
    <cellStyle name="Tusental 3 3" xfId="90" xr:uid="{935E32D5-A53E-43B5-8BD7-FC9B7EE96567}"/>
    <cellStyle name="Tusental 4" xfId="28" xr:uid="{00000000-0005-0000-0000-000024000000}"/>
    <cellStyle name="Tusental 4 2" xfId="37" xr:uid="{00000000-0005-0000-0000-000025000000}"/>
    <cellStyle name="Tusental 4 3" xfId="91" xr:uid="{2E03E470-EA1E-429F-B17A-5EE042B5856F}"/>
    <cellStyle name="Tusental 5" xfId="29" xr:uid="{00000000-0005-0000-0000-000026000000}"/>
    <cellStyle name="Tusental 5 2" xfId="39" xr:uid="{00000000-0005-0000-0000-000027000000}"/>
    <cellStyle name="Tusental 5 2 2" xfId="93" xr:uid="{E9562434-7359-4C29-8B40-175D8B45A6CA}"/>
    <cellStyle name="Tusental 5 3" xfId="92" xr:uid="{F1E13C35-C3CC-4249-A140-3E3D5BC08E1D}"/>
    <cellStyle name="Tusental 6" xfId="94" xr:uid="{AC010CD8-4A28-4525-A3B6-BDE572CBC19A}"/>
    <cellStyle name="Tusental 7" xfId="95" xr:uid="{56857BDF-B50F-44C1-BBD9-2B1C0945C3DE}"/>
    <cellStyle name="Tusental 8" xfId="96" xr:uid="{E10C3F80-90F7-4CB2-82D1-0307326D3F64}"/>
    <cellStyle name="Tusental 9" xfId="97" xr:uid="{2A9CAD9B-FB5F-4569-B44A-0396DC0D33D6}"/>
    <cellStyle name="Valuta" xfId="99" builtinId="4"/>
    <cellStyle name="Valuta (0)_b&amp;u sekt" xfId="60" xr:uid="{DF437C4E-7C44-44A0-B41F-4E25FFD42AF6}"/>
    <cellStyle name="Valuta 2" xfId="20" xr:uid="{00000000-0005-0000-0000-000028000000}"/>
    <cellStyle name="Valuta 2 2" xfId="23" xr:uid="{00000000-0005-0000-0000-000029000000}"/>
    <cellStyle name="Valuta 2 2 2" xfId="34" xr:uid="{00000000-0005-0000-0000-00002A000000}"/>
    <cellStyle name="Valuta 2 2 2 2" xfId="45" xr:uid="{00000000-0005-0000-0000-00002B000000}"/>
    <cellStyle name="Valuta 2 2 3" xfId="43" xr:uid="{00000000-0005-0000-0000-00002C000000}"/>
    <cellStyle name="Valuta 2 3" xfId="31" xr:uid="{00000000-0005-0000-0000-00002D000000}"/>
    <cellStyle name="Valuta 2 3 2" xfId="44" xr:uid="{00000000-0005-0000-0000-00002E000000}"/>
    <cellStyle name="Valuta 2 4" xfId="42" xr:uid="{00000000-0005-0000-0000-00002F000000}"/>
    <cellStyle name="Valuta 2 5" xfId="98" xr:uid="{4B57BA76-1C95-4288-8D1A-DCCA824CF1AA}"/>
    <cellStyle name="Valuta 3" xfId="38" xr:uid="{00000000-0005-0000-0000-000030000000}"/>
    <cellStyle name="Valuta 3 2" xfId="46" xr:uid="{00000000-0005-0000-0000-00003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11</xdr:col>
      <xdr:colOff>31750</xdr:colOff>
      <xdr:row>2</xdr:row>
      <xdr:rowOff>79376</xdr:rowOff>
    </xdr:from>
    <xdr:to>
      <xdr:col>16</xdr:col>
      <xdr:colOff>668544</xdr:colOff>
      <xdr:row>8</xdr:row>
      <xdr:rowOff>47626</xdr:rowOff>
    </xdr:to>
    <xdr:pic>
      <xdr:nvPicPr>
        <xdr:cNvPr id="3" name="Bildobjekt 2">
          <a:extLst>
            <a:ext uri="{FF2B5EF4-FFF2-40B4-BE49-F238E27FC236}">
              <a16:creationId xmlns:a16="http://schemas.microsoft.com/office/drawing/2014/main" id="{AD9C2341-8C66-4FA4-9139-3B85DCFBACC6}"/>
            </a:ext>
          </a:extLst>
        </xdr:cNvPr>
        <xdr:cNvPicPr>
          <a:picLocks noChangeAspect="1"/>
        </xdr:cNvPicPr>
      </xdr:nvPicPr>
      <xdr:blipFill>
        <a:blip xmlns:r="http://schemas.openxmlformats.org/officeDocument/2006/relationships" r:embed="rId1"/>
        <a:stretch>
          <a:fillRect/>
        </a:stretch>
      </xdr:blipFill>
      <xdr:spPr>
        <a:xfrm>
          <a:off x="8322310" y="559436"/>
          <a:ext cx="4637294" cy="1065530"/>
        </a:xfrm>
        <a:prstGeom prst="rect">
          <a:avLst/>
        </a:prstGeom>
        <a:ln>
          <a:solidFill>
            <a:schemeClr val="tx1"/>
          </a:solid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220980</xdr:colOff>
      <xdr:row>0</xdr:row>
      <xdr:rowOff>91440</xdr:rowOff>
    </xdr:from>
    <xdr:to>
      <xdr:col>0</xdr:col>
      <xdr:colOff>1783080</xdr:colOff>
      <xdr:row>2</xdr:row>
      <xdr:rowOff>163830</xdr:rowOff>
    </xdr:to>
    <xdr:pic>
      <xdr:nvPicPr>
        <xdr:cNvPr id="2" name="officeArt object">
          <a:extLst>
            <a:ext uri="{FF2B5EF4-FFF2-40B4-BE49-F238E27FC236}">
              <a16:creationId xmlns:a16="http://schemas.microsoft.com/office/drawing/2014/main" id="{53B0F361-2688-CA1C-9C54-D231F6AC34C3}"/>
            </a:ext>
          </a:extLst>
        </xdr:cNvPr>
        <xdr:cNvPicPr/>
      </xdr:nvPicPr>
      <xdr:blipFill>
        <a:blip xmlns:r="http://schemas.openxmlformats.org/officeDocument/2006/relationships" r:embed="rId1"/>
        <a:stretch>
          <a:fillRect/>
        </a:stretch>
      </xdr:blipFill>
      <xdr:spPr>
        <a:xfrm>
          <a:off x="220980" y="91440"/>
          <a:ext cx="1562100" cy="438150"/>
        </a:xfrm>
        <a:prstGeom prst="rect">
          <a:avLst/>
        </a:prstGeom>
        <a:ln w="12700" cap="flat">
          <a:noFill/>
          <a:miter lim="400000"/>
        </a:ln>
        <a:effec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371475</xdr:colOff>
      <xdr:row>0</xdr:row>
      <xdr:rowOff>0</xdr:rowOff>
    </xdr:from>
    <xdr:to>
      <xdr:col>0</xdr:col>
      <xdr:colOff>2186734</xdr:colOff>
      <xdr:row>3</xdr:row>
      <xdr:rowOff>54535</xdr:rowOff>
    </xdr:to>
    <xdr:pic>
      <xdr:nvPicPr>
        <xdr:cNvPr id="2" name="Bildobjekt 1">
          <a:extLst>
            <a:ext uri="{FF2B5EF4-FFF2-40B4-BE49-F238E27FC236}">
              <a16:creationId xmlns:a16="http://schemas.microsoft.com/office/drawing/2014/main" id="{4CE7F9E8-E203-4338-A67F-F69892E07DDC}"/>
            </a:ext>
          </a:extLst>
        </xdr:cNvPr>
        <xdr:cNvPicPr>
          <a:picLocks noChangeAspect="1"/>
        </xdr:cNvPicPr>
      </xdr:nvPicPr>
      <xdr:blipFill>
        <a:blip xmlns:r="http://schemas.openxmlformats.org/officeDocument/2006/relationships" r:embed="rId1"/>
        <a:stretch>
          <a:fillRect/>
        </a:stretch>
      </xdr:blipFill>
      <xdr:spPr>
        <a:xfrm>
          <a:off x="371475" y="123825"/>
          <a:ext cx="1815259" cy="62603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8"/>
  <sheetViews>
    <sheetView zoomScale="130" zoomScaleNormal="130" workbookViewId="0">
      <selection activeCell="D14" sqref="D14"/>
    </sheetView>
  </sheetViews>
  <sheetFormatPr defaultColWidth="11.6640625" defaultRowHeight="14.4" x14ac:dyDescent="0.3"/>
  <cols>
    <col min="1" max="1" width="45.44140625" bestFit="1" customWidth="1"/>
    <col min="2" max="2" width="45" customWidth="1"/>
    <col min="3" max="3" width="17.5546875" hidden="1" customWidth="1"/>
    <col min="4" max="4" width="0.109375" hidden="1" customWidth="1"/>
    <col min="5" max="8" width="17.5546875" hidden="1" customWidth="1"/>
    <col min="9" max="9" width="18.5546875" customWidth="1"/>
    <col min="10" max="10" width="5.88671875" customWidth="1"/>
    <col min="11" max="11" width="5.6640625" customWidth="1"/>
  </cols>
  <sheetData>
    <row r="1" spans="1:15" ht="23.4" x14ac:dyDescent="0.45">
      <c r="A1" s="316" t="s">
        <v>0</v>
      </c>
      <c r="B1" s="316"/>
      <c r="C1" s="8"/>
      <c r="D1" s="8" t="s">
        <v>1</v>
      </c>
      <c r="E1" s="8" t="s">
        <v>1</v>
      </c>
      <c r="F1" s="8" t="s">
        <v>1</v>
      </c>
      <c r="G1" s="8" t="s">
        <v>1</v>
      </c>
      <c r="H1" s="8" t="s">
        <v>1</v>
      </c>
      <c r="I1" s="8" t="s">
        <v>1</v>
      </c>
      <c r="L1" s="9" t="s">
        <v>2</v>
      </c>
      <c r="M1" s="10" t="s">
        <v>3</v>
      </c>
      <c r="N1" s="11" t="s">
        <v>4</v>
      </c>
      <c r="O1" s="11" t="s">
        <v>5</v>
      </c>
    </row>
    <row r="2" spans="1:15" x14ac:dyDescent="0.3">
      <c r="D2" s="12">
        <v>0.01</v>
      </c>
      <c r="E2" s="12">
        <v>0</v>
      </c>
      <c r="F2" s="13">
        <v>1.4999999999999999E-2</v>
      </c>
      <c r="G2" s="13">
        <v>1.7999999999999999E-2</v>
      </c>
      <c r="H2" s="14">
        <v>3.4000000000000002E-2</v>
      </c>
      <c r="I2" s="14">
        <v>2.8000000000000001E-2</v>
      </c>
      <c r="K2" s="15" t="s">
        <v>6</v>
      </c>
      <c r="L2" s="16">
        <f>157070</f>
        <v>157070</v>
      </c>
      <c r="M2" s="17">
        <f>L2+(L2*$G$2)</f>
        <v>159897.26</v>
      </c>
      <c r="N2" s="18">
        <f>M2*(H2+1)</f>
        <v>165333.76684000003</v>
      </c>
      <c r="O2" s="18">
        <f>N2*(I2+1)</f>
        <v>169963.11231152003</v>
      </c>
    </row>
    <row r="3" spans="1:15" x14ac:dyDescent="0.3">
      <c r="A3" s="19" t="s">
        <v>7</v>
      </c>
      <c r="B3" s="8"/>
      <c r="C3" s="20" t="s">
        <v>8</v>
      </c>
      <c r="D3" s="20" t="s">
        <v>9</v>
      </c>
      <c r="E3" s="20" t="s">
        <v>10</v>
      </c>
      <c r="F3" s="20" t="s">
        <v>11</v>
      </c>
      <c r="G3" s="20" t="s">
        <v>12</v>
      </c>
      <c r="H3" s="20" t="s">
        <v>13</v>
      </c>
      <c r="I3" s="20" t="s">
        <v>14</v>
      </c>
    </row>
    <row r="4" spans="1:15" x14ac:dyDescent="0.3">
      <c r="A4" t="s">
        <v>15</v>
      </c>
      <c r="B4" t="s">
        <v>16</v>
      </c>
      <c r="C4" s="21">
        <v>121128.51516480002</v>
      </c>
      <c r="D4" s="22">
        <f>C4+(C4*$D$2)</f>
        <v>122339.80031644802</v>
      </c>
      <c r="E4" s="23">
        <v>122340</v>
      </c>
      <c r="F4" s="24">
        <f>E4+(E4*$F$2)</f>
        <v>124175.1</v>
      </c>
      <c r="G4" s="24">
        <f>F4+(F4*$G$2)</f>
        <v>126410.25180000001</v>
      </c>
      <c r="H4" s="24">
        <f>G4+(G4*$H$2)</f>
        <v>130708.20036120001</v>
      </c>
      <c r="I4" s="24">
        <f t="shared" ref="I4:I13" si="0">H4+(H4*$I$2)</f>
        <v>134368.0299713136</v>
      </c>
    </row>
    <row r="5" spans="1:15" x14ac:dyDescent="0.3">
      <c r="A5" t="s">
        <v>17</v>
      </c>
      <c r="B5" t="s">
        <v>18</v>
      </c>
      <c r="C5" s="21">
        <v>136322.520345</v>
      </c>
      <c r="D5" s="22">
        <f>C5+(C5*$D$2)</f>
        <v>137685.74554845001</v>
      </c>
      <c r="E5" s="23">
        <v>137686</v>
      </c>
      <c r="F5" s="24">
        <f t="shared" ref="F5:F11" si="1">E5+(E5*$F$2)</f>
        <v>139751.29</v>
      </c>
      <c r="G5" s="24">
        <f t="shared" ref="G5:G11" si="2">F5+(F5*$G$2)</f>
        <v>142266.81322000001</v>
      </c>
      <c r="H5" s="24">
        <f t="shared" ref="H5:H11" si="3">G5+(G5*$H$2)</f>
        <v>147103.88486948001</v>
      </c>
      <c r="I5" s="24">
        <f t="shared" si="0"/>
        <v>151222.79364582544</v>
      </c>
    </row>
    <row r="6" spans="1:15" x14ac:dyDescent="0.3">
      <c r="A6" s="25" t="s">
        <v>19</v>
      </c>
      <c r="B6" s="25" t="s">
        <v>20</v>
      </c>
      <c r="C6" s="26">
        <v>155083.5</v>
      </c>
      <c r="D6" s="22">
        <f>C6+(C6*$D$2)</f>
        <v>156634.33499999999</v>
      </c>
      <c r="E6" s="23">
        <v>156634</v>
      </c>
      <c r="F6" s="24">
        <f t="shared" si="1"/>
        <v>158983.51</v>
      </c>
      <c r="G6" s="24">
        <f t="shared" si="2"/>
        <v>161845.21318000002</v>
      </c>
      <c r="H6" s="24">
        <f t="shared" si="3"/>
        <v>167347.95042812004</v>
      </c>
      <c r="I6" s="24">
        <f t="shared" si="0"/>
        <v>172033.69304010741</v>
      </c>
    </row>
    <row r="7" spans="1:15" x14ac:dyDescent="0.3">
      <c r="A7" s="25" t="s">
        <v>21</v>
      </c>
      <c r="B7" s="25" t="s">
        <v>22</v>
      </c>
      <c r="C7" s="26"/>
      <c r="D7" s="22"/>
      <c r="E7" s="23"/>
      <c r="F7" s="24"/>
      <c r="G7" s="24">
        <v>129194.91445</v>
      </c>
      <c r="H7" s="24">
        <f t="shared" si="3"/>
        <v>133587.54154129999</v>
      </c>
      <c r="I7" s="24">
        <f t="shared" si="0"/>
        <v>137327.99270445638</v>
      </c>
    </row>
    <row r="8" spans="1:15" x14ac:dyDescent="0.3">
      <c r="A8" s="25" t="s">
        <v>23</v>
      </c>
      <c r="B8" s="25" t="s">
        <v>24</v>
      </c>
      <c r="C8" s="26">
        <v>252618</v>
      </c>
      <c r="D8" s="27">
        <v>209360</v>
      </c>
      <c r="E8" s="23">
        <v>209360</v>
      </c>
      <c r="F8" s="24">
        <f t="shared" si="1"/>
        <v>212500.4</v>
      </c>
      <c r="G8" s="24">
        <f t="shared" si="2"/>
        <v>216325.40719999999</v>
      </c>
      <c r="H8" s="24">
        <f t="shared" si="3"/>
        <v>223680.47104479998</v>
      </c>
      <c r="I8" s="24">
        <f t="shared" si="0"/>
        <v>229943.52423405438</v>
      </c>
    </row>
    <row r="9" spans="1:15" x14ac:dyDescent="0.3">
      <c r="A9" s="25" t="s">
        <v>25</v>
      </c>
      <c r="B9" s="25" t="s">
        <v>26</v>
      </c>
      <c r="C9" s="26"/>
      <c r="D9" s="27"/>
      <c r="E9" s="23"/>
      <c r="F9" s="24"/>
      <c r="G9" s="24">
        <v>143648.29521000001</v>
      </c>
      <c r="H9" s="24">
        <f t="shared" si="3"/>
        <v>148532.33724714001</v>
      </c>
      <c r="I9" s="24">
        <f t="shared" si="0"/>
        <v>152691.24269005994</v>
      </c>
    </row>
    <row r="10" spans="1:15" x14ac:dyDescent="0.3">
      <c r="A10" s="25" t="s">
        <v>27</v>
      </c>
      <c r="B10" s="25" t="s">
        <v>28</v>
      </c>
      <c r="C10" s="26">
        <v>137646.03995999999</v>
      </c>
      <c r="D10" s="22">
        <f t="shared" ref="D10:D13" si="4">C10+(C10*$D$2)</f>
        <v>139022.5003596</v>
      </c>
      <c r="E10" s="23">
        <v>139023</v>
      </c>
      <c r="F10" s="24">
        <f t="shared" si="1"/>
        <v>141108.345</v>
      </c>
      <c r="G10" s="24">
        <f t="shared" si="2"/>
        <v>143648.29521000001</v>
      </c>
      <c r="H10" s="24">
        <f t="shared" si="3"/>
        <v>148532.33724714001</v>
      </c>
      <c r="I10" s="24">
        <f t="shared" si="0"/>
        <v>152691.24269005994</v>
      </c>
    </row>
    <row r="11" spans="1:15" x14ac:dyDescent="0.3">
      <c r="A11" s="25" t="s">
        <v>29</v>
      </c>
      <c r="B11" s="25" t="s">
        <v>30</v>
      </c>
      <c r="C11" s="26">
        <v>142520</v>
      </c>
      <c r="D11" s="22">
        <f t="shared" si="4"/>
        <v>143945.20000000001</v>
      </c>
      <c r="E11" s="23">
        <v>143945</v>
      </c>
      <c r="F11" s="24">
        <f t="shared" si="1"/>
        <v>146104.17499999999</v>
      </c>
      <c r="G11" s="24">
        <f t="shared" si="2"/>
        <v>148734.05015</v>
      </c>
      <c r="H11" s="24">
        <f t="shared" si="3"/>
        <v>153791.0078551</v>
      </c>
      <c r="I11" s="24">
        <f t="shared" si="0"/>
        <v>158097.15607504282</v>
      </c>
    </row>
    <row r="12" spans="1:15" x14ac:dyDescent="0.3">
      <c r="A12" s="25" t="s">
        <v>31</v>
      </c>
      <c r="B12" s="25" t="s">
        <v>32</v>
      </c>
      <c r="C12" s="26">
        <v>223334.47500000001</v>
      </c>
      <c r="D12" s="22">
        <f t="shared" si="4"/>
        <v>225567.81975</v>
      </c>
      <c r="E12" s="23">
        <v>225568</v>
      </c>
      <c r="F12" s="24">
        <f>124175+157070</f>
        <v>281245</v>
      </c>
      <c r="G12" s="24">
        <f>G4+M2</f>
        <v>286307.51180000004</v>
      </c>
      <c r="H12" s="24">
        <f>$H$4+$N$2</f>
        <v>296041.96720120002</v>
      </c>
      <c r="I12" s="24">
        <f t="shared" si="0"/>
        <v>304331.14228283364</v>
      </c>
      <c r="J12" s="15" t="s">
        <v>6</v>
      </c>
      <c r="K12" s="28"/>
    </row>
    <row r="13" spans="1:15" x14ac:dyDescent="0.3">
      <c r="A13" s="25" t="s">
        <v>33</v>
      </c>
      <c r="B13" s="25" t="s">
        <v>34</v>
      </c>
      <c r="C13" s="26">
        <v>224460</v>
      </c>
      <c r="D13" s="22">
        <f t="shared" si="4"/>
        <v>226704.6</v>
      </c>
      <c r="E13" s="23">
        <v>226705</v>
      </c>
      <c r="F13" s="24">
        <f>124175+157070</f>
        <v>281245</v>
      </c>
      <c r="G13" s="24">
        <f>G4+M2</f>
        <v>286307.51180000004</v>
      </c>
      <c r="H13" s="24">
        <f>$H$4+$N$2</f>
        <v>296041.96720120002</v>
      </c>
      <c r="I13" s="24">
        <f t="shared" si="0"/>
        <v>304331.14228283364</v>
      </c>
      <c r="J13" s="15" t="s">
        <v>6</v>
      </c>
    </row>
    <row r="14" spans="1:15" x14ac:dyDescent="0.3">
      <c r="A14" s="25"/>
      <c r="B14" s="29"/>
      <c r="C14" s="26"/>
      <c r="D14" s="22"/>
      <c r="E14" s="23"/>
      <c r="F14" s="22"/>
      <c r="G14" s="22"/>
      <c r="H14" s="24"/>
      <c r="I14" s="24"/>
    </row>
    <row r="15" spans="1:15" x14ac:dyDescent="0.3">
      <c r="A15" s="25" t="s">
        <v>35</v>
      </c>
      <c r="B15" s="25" t="s">
        <v>36</v>
      </c>
      <c r="C15" s="26"/>
      <c r="D15" s="22">
        <v>8711</v>
      </c>
      <c r="E15" s="23">
        <v>8711</v>
      </c>
      <c r="F15" s="24">
        <v>8841</v>
      </c>
      <c r="G15" s="24">
        <v>9001</v>
      </c>
      <c r="H15" s="30">
        <v>9302</v>
      </c>
      <c r="I15" s="24">
        <f>H15+(H15*$I$2)</f>
        <v>9562.4560000000001</v>
      </c>
      <c r="J15" s="15"/>
    </row>
    <row r="18" spans="1:9" ht="23.4" x14ac:dyDescent="0.45">
      <c r="A18" s="316" t="s">
        <v>37</v>
      </c>
      <c r="B18" s="316"/>
      <c r="C18" s="8"/>
      <c r="D18" s="8" t="s">
        <v>1</v>
      </c>
      <c r="E18" s="8" t="s">
        <v>1</v>
      </c>
      <c r="F18" s="8" t="s">
        <v>1</v>
      </c>
      <c r="G18" s="8" t="s">
        <v>1</v>
      </c>
      <c r="H18" s="8" t="s">
        <v>1</v>
      </c>
      <c r="I18" s="8" t="s">
        <v>1</v>
      </c>
    </row>
    <row r="19" spans="1:9" x14ac:dyDescent="0.3">
      <c r="D19" s="12">
        <v>0.01</v>
      </c>
      <c r="E19" s="12">
        <v>0</v>
      </c>
      <c r="F19" s="13">
        <v>1.4999999999999999E-2</v>
      </c>
      <c r="G19" s="13">
        <v>1.7999999999999999E-2</v>
      </c>
      <c r="H19" s="14">
        <v>3.4000000000000002E-2</v>
      </c>
      <c r="I19" s="14">
        <v>2.8000000000000001E-2</v>
      </c>
    </row>
    <row r="20" spans="1:9" x14ac:dyDescent="0.3">
      <c r="A20" s="19" t="s">
        <v>38</v>
      </c>
      <c r="B20" s="8"/>
      <c r="C20" s="20" t="s">
        <v>8</v>
      </c>
      <c r="D20" s="20" t="s">
        <v>9</v>
      </c>
      <c r="E20" s="20" t="s">
        <v>10</v>
      </c>
      <c r="F20" s="20" t="s">
        <v>11</v>
      </c>
      <c r="G20" s="20" t="s">
        <v>12</v>
      </c>
      <c r="H20" s="20" t="s">
        <v>13</v>
      </c>
      <c r="I20" s="20" t="s">
        <v>14</v>
      </c>
    </row>
    <row r="22" spans="1:9" x14ac:dyDescent="0.3">
      <c r="A22" s="7" t="s">
        <v>39</v>
      </c>
      <c r="F22" s="31"/>
      <c r="G22" s="31"/>
      <c r="H22" s="31"/>
      <c r="I22" s="31"/>
    </row>
    <row r="23" spans="1:9" x14ac:dyDescent="0.3">
      <c r="A23" t="s">
        <v>40</v>
      </c>
      <c r="B23" s="21"/>
      <c r="C23" s="21">
        <v>242732.93799999999</v>
      </c>
      <c r="D23" s="22">
        <f>C23+(C23*$D$19)</f>
        <v>245160.26738</v>
      </c>
      <c r="E23" s="23">
        <v>245160</v>
      </c>
      <c r="F23" s="24">
        <f>E23+(E23*$F$19)</f>
        <v>248837.4</v>
      </c>
      <c r="G23" s="24">
        <f>F23+(F23*$G$19)</f>
        <v>253316.47320000001</v>
      </c>
      <c r="H23" s="24">
        <f>G23+(G23*$H$19)</f>
        <v>261929.23328879999</v>
      </c>
      <c r="I23" s="24">
        <f>H23+(H23*$I$19)</f>
        <v>269263.25182088639</v>
      </c>
    </row>
    <row r="24" spans="1:9" x14ac:dyDescent="0.3">
      <c r="A24" t="s">
        <v>41</v>
      </c>
      <c r="B24" s="21"/>
      <c r="C24" s="21">
        <v>275963.51199999999</v>
      </c>
      <c r="D24" s="22">
        <f t="shared" ref="D24:D54" si="5">C24+(C24*$D$19)</f>
        <v>278723.14711999998</v>
      </c>
      <c r="E24" s="23">
        <v>278723</v>
      </c>
      <c r="F24" s="24">
        <f t="shared" ref="F24:F26" si="6">E24+(E24*$F$19)</f>
        <v>282903.84499999997</v>
      </c>
      <c r="G24" s="24">
        <f t="shared" ref="G24:G26" si="7">F24+(F24*$G$19)</f>
        <v>287996.11420999997</v>
      </c>
      <c r="H24" s="24">
        <f t="shared" ref="H24:H57" si="8">G24+(G24*$H$19)</f>
        <v>297787.98209313996</v>
      </c>
      <c r="I24" s="24">
        <f>H24+(H24*$I$19)</f>
        <v>306126.04559174785</v>
      </c>
    </row>
    <row r="25" spans="1:9" x14ac:dyDescent="0.3">
      <c r="A25" t="s">
        <v>42</v>
      </c>
      <c r="B25" s="21"/>
      <c r="C25" s="21">
        <v>353500.5</v>
      </c>
      <c r="D25" s="22">
        <f t="shared" si="5"/>
        <v>357035.505</v>
      </c>
      <c r="E25" s="23">
        <v>357036</v>
      </c>
      <c r="F25" s="24">
        <f t="shared" si="6"/>
        <v>362391.54</v>
      </c>
      <c r="G25" s="24">
        <f t="shared" si="7"/>
        <v>368914.58771999995</v>
      </c>
      <c r="H25" s="24">
        <f t="shared" si="8"/>
        <v>381457.68370247993</v>
      </c>
      <c r="I25" s="24">
        <f>H25+(H25*$I$19)</f>
        <v>392138.49884614936</v>
      </c>
    </row>
    <row r="26" spans="1:9" x14ac:dyDescent="0.3">
      <c r="A26" t="s">
        <v>43</v>
      </c>
      <c r="B26" s="21"/>
      <c r="C26" s="21">
        <v>450422.24400000001</v>
      </c>
      <c r="D26" s="22">
        <f t="shared" si="5"/>
        <v>454926.46643999999</v>
      </c>
      <c r="E26" s="23">
        <v>454926.46643999999</v>
      </c>
      <c r="F26" s="24">
        <f t="shared" si="6"/>
        <v>461750.36343659996</v>
      </c>
      <c r="G26" s="24">
        <f t="shared" si="7"/>
        <v>470061.86997845874</v>
      </c>
      <c r="H26" s="24">
        <f t="shared" si="8"/>
        <v>486043.97355772636</v>
      </c>
      <c r="I26" s="24">
        <f>H26+(H26*$I$19)</f>
        <v>499653.20481734269</v>
      </c>
    </row>
    <row r="27" spans="1:9" x14ac:dyDescent="0.3">
      <c r="A27" t="s">
        <v>44</v>
      </c>
      <c r="D27" s="21"/>
      <c r="E27" s="28"/>
      <c r="F27" s="31"/>
      <c r="G27" s="31"/>
      <c r="H27" s="31"/>
      <c r="I27" s="28"/>
    </row>
    <row r="28" spans="1:9" x14ac:dyDescent="0.3">
      <c r="D28" s="21"/>
      <c r="E28" s="28"/>
      <c r="F28" s="31"/>
      <c r="G28" s="31"/>
      <c r="H28" s="31"/>
      <c r="I28" s="28"/>
    </row>
    <row r="29" spans="1:9" x14ac:dyDescent="0.3">
      <c r="A29" s="7" t="s">
        <v>45</v>
      </c>
      <c r="D29" s="21"/>
      <c r="E29" s="28"/>
      <c r="F29" s="31"/>
      <c r="G29" s="31"/>
      <c r="H29" s="31"/>
      <c r="I29" s="28"/>
    </row>
    <row r="30" spans="1:9" x14ac:dyDescent="0.3">
      <c r="A30" t="s">
        <v>46</v>
      </c>
      <c r="B30" s="21"/>
      <c r="C30" s="21">
        <v>261974.15600000002</v>
      </c>
      <c r="D30" s="22">
        <f t="shared" si="5"/>
        <v>264593.89756000001</v>
      </c>
      <c r="E30" s="23">
        <v>264594</v>
      </c>
      <c r="F30" s="24">
        <f>E30+(E30*$F$19)</f>
        <v>268562.90999999997</v>
      </c>
      <c r="G30" s="24">
        <f>F30+(F30*$G$19)</f>
        <v>273397.04238</v>
      </c>
      <c r="H30" s="24">
        <f t="shared" si="8"/>
        <v>282692.54182092001</v>
      </c>
      <c r="I30" s="24">
        <f>H30+(H30*$I$19)</f>
        <v>290607.93299190578</v>
      </c>
    </row>
    <row r="31" spans="1:9" x14ac:dyDescent="0.3">
      <c r="A31" t="s">
        <v>47</v>
      </c>
      <c r="B31" s="21"/>
      <c r="C31" s="21">
        <v>295204.73</v>
      </c>
      <c r="D31" s="22">
        <f t="shared" si="5"/>
        <v>298156.77729999996</v>
      </c>
      <c r="E31" s="23">
        <v>298157</v>
      </c>
      <c r="F31" s="24">
        <f t="shared" ref="F31:F33" si="9">E31+(E31*$F$19)</f>
        <v>302629.35499999998</v>
      </c>
      <c r="G31" s="24">
        <f t="shared" ref="G31:G33" si="10">F31+(F31*$G$19)</f>
        <v>308076.68338999996</v>
      </c>
      <c r="H31" s="24">
        <f t="shared" si="8"/>
        <v>318551.29062525998</v>
      </c>
      <c r="I31" s="24">
        <f>H31+(H31*$I$19)</f>
        <v>327470.72676276724</v>
      </c>
    </row>
    <row r="32" spans="1:9" x14ac:dyDescent="0.3">
      <c r="A32" t="s">
        <v>48</v>
      </c>
      <c r="B32" s="21"/>
      <c r="C32" s="21">
        <v>372742.73600000003</v>
      </c>
      <c r="D32" s="22">
        <f t="shared" si="5"/>
        <v>376470.16336000001</v>
      </c>
      <c r="E32" s="23">
        <v>376470</v>
      </c>
      <c r="F32" s="24">
        <f t="shared" si="9"/>
        <v>382117.05</v>
      </c>
      <c r="G32" s="24">
        <f t="shared" si="10"/>
        <v>388995.1569</v>
      </c>
      <c r="H32" s="24">
        <f t="shared" si="8"/>
        <v>402220.99223460001</v>
      </c>
      <c r="I32" s="24">
        <f>H32+(H32*$I$19)</f>
        <v>413483.18001716881</v>
      </c>
    </row>
    <row r="33" spans="1:10" x14ac:dyDescent="0.3">
      <c r="A33" t="s">
        <v>49</v>
      </c>
      <c r="B33" s="21"/>
      <c r="C33" s="21">
        <v>469664.48</v>
      </c>
      <c r="D33" s="22">
        <f t="shared" si="5"/>
        <v>474361.12479999999</v>
      </c>
      <c r="E33" s="23">
        <v>474361</v>
      </c>
      <c r="F33" s="24">
        <f t="shared" si="9"/>
        <v>481476.41499999998</v>
      </c>
      <c r="G33" s="24">
        <f t="shared" si="10"/>
        <v>490142.99046999996</v>
      </c>
      <c r="H33" s="24">
        <f t="shared" si="8"/>
        <v>506807.85214597994</v>
      </c>
      <c r="I33" s="24">
        <f>H33+(H33*$I$19)</f>
        <v>520998.4720060674</v>
      </c>
    </row>
    <row r="34" spans="1:10" x14ac:dyDescent="0.3">
      <c r="A34" t="s">
        <v>50</v>
      </c>
      <c r="D34" s="21"/>
      <c r="E34" s="28"/>
      <c r="F34" s="31"/>
      <c r="G34" s="31"/>
      <c r="H34" s="31"/>
      <c r="I34" s="28"/>
      <c r="J34" s="31"/>
    </row>
    <row r="35" spans="1:10" x14ac:dyDescent="0.3">
      <c r="D35" s="21"/>
      <c r="E35" s="28"/>
      <c r="F35" s="31"/>
      <c r="G35" s="31"/>
      <c r="H35" s="31"/>
      <c r="I35" s="28"/>
      <c r="J35" s="31"/>
    </row>
    <row r="36" spans="1:10" x14ac:dyDescent="0.3">
      <c r="A36" s="7" t="s">
        <v>51</v>
      </c>
      <c r="D36" s="21"/>
      <c r="E36" s="28"/>
      <c r="F36" s="31"/>
      <c r="G36" s="31"/>
      <c r="H36" s="31"/>
      <c r="I36" s="28"/>
      <c r="J36" s="31"/>
    </row>
    <row r="37" spans="1:10" x14ac:dyDescent="0.3">
      <c r="A37" t="s">
        <v>52</v>
      </c>
      <c r="D37" s="21"/>
      <c r="E37" s="23">
        <v>264594</v>
      </c>
      <c r="F37" s="24">
        <f>E37+(E37*$F$19)</f>
        <v>268562.90999999997</v>
      </c>
      <c r="G37" s="24">
        <f t="shared" ref="G37:G40" si="11">F37+(F37*$G$19)</f>
        <v>273397.04238</v>
      </c>
      <c r="H37" s="24">
        <f t="shared" si="8"/>
        <v>282692.54182092001</v>
      </c>
      <c r="I37" s="24">
        <f>H37+(H37*$I$19)</f>
        <v>290607.93299190578</v>
      </c>
    </row>
    <row r="38" spans="1:10" x14ac:dyDescent="0.3">
      <c r="A38" t="s">
        <v>53</v>
      </c>
      <c r="D38" s="21"/>
      <c r="E38" s="23">
        <v>298157</v>
      </c>
      <c r="F38" s="24">
        <f t="shared" ref="F38:F40" si="12">E38+(E38*$F$19)</f>
        <v>302629.35499999998</v>
      </c>
      <c r="G38" s="24">
        <f t="shared" si="11"/>
        <v>308076.68338999996</v>
      </c>
      <c r="H38" s="24">
        <f t="shared" si="8"/>
        <v>318551.29062525998</v>
      </c>
      <c r="I38" s="24">
        <f>H38+(H38*$I$19)</f>
        <v>327470.72676276724</v>
      </c>
    </row>
    <row r="39" spans="1:10" x14ac:dyDescent="0.3">
      <c r="A39" t="s">
        <v>54</v>
      </c>
      <c r="D39" s="21"/>
      <c r="E39" s="23">
        <v>376470</v>
      </c>
      <c r="F39" s="24">
        <f t="shared" si="12"/>
        <v>382117.05</v>
      </c>
      <c r="G39" s="24">
        <f t="shared" si="11"/>
        <v>388995.1569</v>
      </c>
      <c r="H39" s="24">
        <f t="shared" si="8"/>
        <v>402220.99223460001</v>
      </c>
      <c r="I39" s="24">
        <f>H39+(H39*$I$19)</f>
        <v>413483.18001716881</v>
      </c>
    </row>
    <row r="40" spans="1:10" x14ac:dyDescent="0.3">
      <c r="A40" t="s">
        <v>55</v>
      </c>
      <c r="D40" s="21"/>
      <c r="E40" s="23">
        <v>474361</v>
      </c>
      <c r="F40" s="24">
        <f t="shared" si="12"/>
        <v>481476.41499999998</v>
      </c>
      <c r="G40" s="24">
        <f t="shared" si="11"/>
        <v>490142.99046999996</v>
      </c>
      <c r="H40" s="24">
        <f t="shared" si="8"/>
        <v>506807.85214597994</v>
      </c>
      <c r="I40" s="24">
        <f>H40+(H40*$I$19)</f>
        <v>520998.4720060674</v>
      </c>
    </row>
    <row r="41" spans="1:10" x14ac:dyDescent="0.3">
      <c r="A41" t="s">
        <v>56</v>
      </c>
      <c r="D41" s="21"/>
      <c r="E41" s="28"/>
      <c r="F41" s="31"/>
      <c r="G41" s="31"/>
      <c r="H41" s="31"/>
      <c r="I41" s="28"/>
    </row>
    <row r="42" spans="1:10" x14ac:dyDescent="0.3">
      <c r="D42" s="21"/>
      <c r="E42" s="28"/>
      <c r="F42" s="31"/>
      <c r="G42" s="31"/>
      <c r="H42" s="31"/>
      <c r="I42" s="28"/>
    </row>
    <row r="43" spans="1:10" x14ac:dyDescent="0.3">
      <c r="A43" s="7" t="s">
        <v>57</v>
      </c>
      <c r="D43" s="21"/>
      <c r="E43" s="28"/>
      <c r="F43" s="31"/>
      <c r="G43" s="31"/>
      <c r="H43" s="31"/>
      <c r="I43" s="28"/>
    </row>
    <row r="44" spans="1:10" x14ac:dyDescent="0.3">
      <c r="A44" t="s">
        <v>58</v>
      </c>
      <c r="B44" s="21"/>
      <c r="C44" s="21">
        <v>238187.568</v>
      </c>
      <c r="D44" s="22">
        <f t="shared" si="5"/>
        <v>240569.44368</v>
      </c>
      <c r="E44" s="23">
        <v>240569</v>
      </c>
      <c r="F44" s="24">
        <f>E44+(E44*$F$19)</f>
        <v>244177.535</v>
      </c>
      <c r="G44" s="24">
        <f t="shared" ref="G44:G47" si="13">F44+(F44*$G$19)</f>
        <v>248572.73063000001</v>
      </c>
      <c r="H44" s="24">
        <f t="shared" si="8"/>
        <v>257024.20347142001</v>
      </c>
      <c r="I44" s="24">
        <f>H44+(H44*$I$19)</f>
        <v>264220.88116861979</v>
      </c>
    </row>
    <row r="45" spans="1:10" x14ac:dyDescent="0.3">
      <c r="A45" t="s">
        <v>59</v>
      </c>
      <c r="B45" s="21"/>
      <c r="C45" s="21">
        <v>271418.14199999999</v>
      </c>
      <c r="D45" s="22">
        <f t="shared" si="5"/>
        <v>274132.32341999997</v>
      </c>
      <c r="E45" s="23">
        <v>274132</v>
      </c>
      <c r="F45" s="24">
        <f t="shared" ref="F45:F47" si="14">E45+(E45*$F$19)</f>
        <v>278243.98</v>
      </c>
      <c r="G45" s="24">
        <f t="shared" si="13"/>
        <v>283252.37163999997</v>
      </c>
      <c r="H45" s="24">
        <f t="shared" si="8"/>
        <v>292882.95227575995</v>
      </c>
      <c r="I45" s="24">
        <f>H45+(H45*$I$19)</f>
        <v>301083.67493948125</v>
      </c>
    </row>
    <row r="46" spans="1:10" x14ac:dyDescent="0.3">
      <c r="A46" t="s">
        <v>60</v>
      </c>
      <c r="B46" s="21"/>
      <c r="C46" s="21">
        <v>348955.13</v>
      </c>
      <c r="D46" s="22">
        <f t="shared" si="5"/>
        <v>352444.6813</v>
      </c>
      <c r="E46" s="23">
        <v>352445</v>
      </c>
      <c r="F46" s="24">
        <f t="shared" si="14"/>
        <v>357731.67499999999</v>
      </c>
      <c r="G46" s="24">
        <f t="shared" si="13"/>
        <v>364170.84515000001</v>
      </c>
      <c r="H46" s="24">
        <f t="shared" si="8"/>
        <v>376552.65388510004</v>
      </c>
      <c r="I46" s="24">
        <f>H46+(H46*$I$19)</f>
        <v>387096.12819388282</v>
      </c>
    </row>
    <row r="47" spans="1:10" x14ac:dyDescent="0.3">
      <c r="A47" t="s">
        <v>61</v>
      </c>
      <c r="B47" s="21"/>
      <c r="C47" s="21">
        <v>445876.87400000001</v>
      </c>
      <c r="D47" s="22">
        <f t="shared" si="5"/>
        <v>450335.64274000004</v>
      </c>
      <c r="E47" s="23">
        <v>450336</v>
      </c>
      <c r="F47" s="24">
        <f t="shared" si="14"/>
        <v>457091.04</v>
      </c>
      <c r="G47" s="24">
        <f t="shared" si="13"/>
        <v>465318.67871999997</v>
      </c>
      <c r="H47" s="24">
        <f t="shared" si="8"/>
        <v>481139.51379647997</v>
      </c>
      <c r="I47" s="24">
        <f>H47+(H47*$I$19)</f>
        <v>494611.42018278141</v>
      </c>
    </row>
    <row r="48" spans="1:10" x14ac:dyDescent="0.3">
      <c r="A48" t="s">
        <v>62</v>
      </c>
      <c r="D48" s="21"/>
      <c r="E48" s="28"/>
      <c r="F48" s="31"/>
      <c r="G48" s="31"/>
      <c r="H48" s="31"/>
      <c r="I48" s="28"/>
    </row>
    <row r="49" spans="1:11" x14ac:dyDescent="0.3">
      <c r="D49" s="21"/>
      <c r="E49" s="28"/>
      <c r="F49" s="31"/>
      <c r="G49" s="31"/>
      <c r="H49" s="31"/>
      <c r="I49" s="28"/>
    </row>
    <row r="50" spans="1:11" x14ac:dyDescent="0.3">
      <c r="A50" s="7" t="s">
        <v>63</v>
      </c>
      <c r="D50" s="21"/>
      <c r="E50" s="28"/>
      <c r="F50" s="31"/>
      <c r="G50" s="31"/>
      <c r="H50" s="31"/>
      <c r="I50" s="28"/>
    </row>
    <row r="51" spans="1:11" x14ac:dyDescent="0.3">
      <c r="A51" t="s">
        <v>64</v>
      </c>
      <c r="B51" s="21"/>
      <c r="C51" s="21">
        <v>283642.28600000002</v>
      </c>
      <c r="D51" s="22">
        <f t="shared" si="5"/>
        <v>286478.70886000001</v>
      </c>
      <c r="E51" s="23">
        <v>286479</v>
      </c>
      <c r="F51" s="24">
        <f>E51+(E51*$F$19)</f>
        <v>290776.185</v>
      </c>
      <c r="G51" s="24">
        <f t="shared" ref="G51:G54" si="15">F51+(F51*$G$19)</f>
        <v>296010.15632999997</v>
      </c>
      <c r="H51" s="24">
        <f t="shared" si="8"/>
        <v>306074.50164521998</v>
      </c>
      <c r="I51" s="24">
        <f>H51+(H51*$I$19)</f>
        <v>314644.58769128611</v>
      </c>
    </row>
    <row r="52" spans="1:11" x14ac:dyDescent="0.3">
      <c r="A52" t="s">
        <v>65</v>
      </c>
      <c r="B52" s="21"/>
      <c r="C52" s="21">
        <v>316872.86</v>
      </c>
      <c r="D52" s="22">
        <f t="shared" si="5"/>
        <v>320041.58859999996</v>
      </c>
      <c r="E52" s="23">
        <v>320042</v>
      </c>
      <c r="F52" s="24">
        <f t="shared" ref="F52:F54" si="16">E52+(E52*$F$19)</f>
        <v>324842.63</v>
      </c>
      <c r="G52" s="24">
        <f t="shared" si="15"/>
        <v>330689.79733999999</v>
      </c>
      <c r="H52" s="24">
        <f t="shared" si="8"/>
        <v>341933.25044956</v>
      </c>
      <c r="I52" s="24">
        <f>H52+(H52*$I$19)</f>
        <v>351507.38146214769</v>
      </c>
    </row>
    <row r="53" spans="1:11" x14ac:dyDescent="0.3">
      <c r="A53" t="s">
        <v>66</v>
      </c>
      <c r="B53" s="21"/>
      <c r="C53" s="21">
        <v>394410.86599999998</v>
      </c>
      <c r="D53" s="22">
        <f t="shared" si="5"/>
        <v>398354.97466000001</v>
      </c>
      <c r="E53" s="23">
        <v>398355</v>
      </c>
      <c r="F53" s="24">
        <f t="shared" si="16"/>
        <v>404330.32500000001</v>
      </c>
      <c r="G53" s="24">
        <f t="shared" si="15"/>
        <v>411608.27085000003</v>
      </c>
      <c r="H53" s="24">
        <f t="shared" si="8"/>
        <v>425602.95205890003</v>
      </c>
      <c r="I53" s="24">
        <f>H53+(H53*$I$19)</f>
        <v>437519.83471654926</v>
      </c>
    </row>
    <row r="54" spans="1:11" x14ac:dyDescent="0.3">
      <c r="A54" t="s">
        <v>67</v>
      </c>
      <c r="B54" s="21"/>
      <c r="C54" s="21">
        <v>491332.61</v>
      </c>
      <c r="D54" s="22">
        <f t="shared" si="5"/>
        <v>496245.93609999999</v>
      </c>
      <c r="E54" s="23">
        <v>496246</v>
      </c>
      <c r="F54" s="24">
        <f t="shared" si="16"/>
        <v>503689.69</v>
      </c>
      <c r="G54" s="24">
        <f t="shared" si="15"/>
        <v>512756.10441999999</v>
      </c>
      <c r="H54" s="24">
        <f t="shared" si="8"/>
        <v>530189.81197028002</v>
      </c>
      <c r="I54" s="24">
        <f>H54+(H54*$I$19)</f>
        <v>545035.12670544791</v>
      </c>
    </row>
    <row r="55" spans="1:11" x14ac:dyDescent="0.3">
      <c r="A55" t="s">
        <v>68</v>
      </c>
      <c r="D55" s="21"/>
      <c r="E55" s="28"/>
      <c r="F55" s="31"/>
      <c r="G55" s="31"/>
      <c r="H55" s="31"/>
      <c r="I55" s="28"/>
    </row>
    <row r="56" spans="1:11" x14ac:dyDescent="0.3">
      <c r="B56" s="21"/>
      <c r="C56" s="21"/>
      <c r="E56" s="28"/>
      <c r="F56" s="31"/>
      <c r="G56" s="31"/>
      <c r="H56" s="31"/>
      <c r="I56" s="28"/>
    </row>
    <row r="57" spans="1:11" x14ac:dyDescent="0.3">
      <c r="A57" s="32" t="s">
        <v>69</v>
      </c>
      <c r="B57" s="33" t="s">
        <v>70</v>
      </c>
      <c r="C57" s="21">
        <v>93554</v>
      </c>
      <c r="D57" s="22">
        <f>C57+(C57*$D$19)</f>
        <v>94489.54</v>
      </c>
      <c r="E57" s="23">
        <v>94490</v>
      </c>
      <c r="F57" s="24">
        <f t="shared" ref="F57" si="17">E57+(E57*$F$19)</f>
        <v>95907.35</v>
      </c>
      <c r="G57" s="24">
        <f t="shared" ref="G57" si="18">F57+(F57*$G$19)</f>
        <v>97633.6823</v>
      </c>
      <c r="H57" s="24">
        <f t="shared" si="8"/>
        <v>100953.22749819999</v>
      </c>
      <c r="I57" s="24">
        <f>H57+(H57*$I$19)</f>
        <v>103779.9178681496</v>
      </c>
      <c r="K57" s="28"/>
    </row>
    <row r="58" spans="1:11" x14ac:dyDescent="0.3">
      <c r="A58" s="32" t="s">
        <v>71</v>
      </c>
      <c r="B58" s="33" t="s">
        <v>72</v>
      </c>
      <c r="C58" s="34">
        <v>4312</v>
      </c>
      <c r="D58" s="22">
        <f>8711/2</f>
        <v>4355.5</v>
      </c>
      <c r="E58" s="23">
        <f>8711</f>
        <v>8711</v>
      </c>
      <c r="F58" s="24">
        <v>8841</v>
      </c>
      <c r="G58" s="24">
        <v>9001</v>
      </c>
      <c r="H58" s="24">
        <v>9302</v>
      </c>
      <c r="I58" s="24">
        <f>H58+(H58*$I$19)</f>
        <v>9562.4560000000001</v>
      </c>
    </row>
  </sheetData>
  <mergeCells count="2">
    <mergeCell ref="A1:B1"/>
    <mergeCell ref="A18:B18"/>
  </mergeCells>
  <pageMargins left="0.7" right="0.7" top="0.75" bottom="0.75" header="0.3" footer="0.3"/>
  <pageSetup paperSize="9"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28"/>
  <sheetViews>
    <sheetView zoomScale="108" zoomScaleNormal="108" workbookViewId="0">
      <selection activeCell="A25" sqref="A25"/>
    </sheetView>
  </sheetViews>
  <sheetFormatPr defaultColWidth="8.6640625" defaultRowHeight="17.25" customHeight="1" x14ac:dyDescent="0.3"/>
  <cols>
    <col min="1" max="1" width="51.109375" bestFit="1" customWidth="1"/>
    <col min="2" max="2" width="31.33203125" style="5" bestFit="1" customWidth="1"/>
    <col min="3" max="3" width="29.5546875" style="5" bestFit="1" customWidth="1"/>
    <col min="4" max="4" width="8.6640625" style="5"/>
  </cols>
  <sheetData>
    <row r="1" spans="1:12" ht="15.6" x14ac:dyDescent="0.3">
      <c r="A1" s="89" t="s">
        <v>204</v>
      </c>
      <c r="B1" s="89"/>
      <c r="C1" s="89"/>
      <c r="D1"/>
    </row>
    <row r="2" spans="1:12" ht="15.6" x14ac:dyDescent="0.3">
      <c r="A2" s="89"/>
      <c r="B2" s="89"/>
      <c r="C2" s="89"/>
      <c r="D2"/>
    </row>
    <row r="3" spans="1:12" ht="14.4" x14ac:dyDescent="0.3">
      <c r="A3" s="7" t="s">
        <v>205</v>
      </c>
      <c r="B3"/>
      <c r="C3"/>
      <c r="D3"/>
    </row>
    <row r="4" spans="1:12" ht="14.4" x14ac:dyDescent="0.3">
      <c r="A4" s="7" t="s">
        <v>206</v>
      </c>
      <c r="B4" s="7" t="s">
        <v>207</v>
      </c>
      <c r="C4" s="7" t="s">
        <v>208</v>
      </c>
      <c r="D4"/>
      <c r="G4" s="7"/>
      <c r="H4" s="7"/>
      <c r="I4" s="7"/>
      <c r="J4" s="7"/>
      <c r="K4" s="7"/>
      <c r="L4" s="7"/>
    </row>
    <row r="5" spans="1:12" ht="14.4" x14ac:dyDescent="0.3">
      <c r="A5" t="s">
        <v>209</v>
      </c>
      <c r="B5" s="21">
        <v>115610</v>
      </c>
      <c r="C5" s="21">
        <v>122547</v>
      </c>
      <c r="D5"/>
    </row>
    <row r="6" spans="1:12" ht="14.4" x14ac:dyDescent="0.3">
      <c r="A6" t="s">
        <v>210</v>
      </c>
      <c r="B6" s="21">
        <v>157361</v>
      </c>
      <c r="C6" s="21">
        <v>166802</v>
      </c>
      <c r="D6"/>
    </row>
    <row r="7" spans="1:12" ht="14.4" x14ac:dyDescent="0.3">
      <c r="A7" t="s">
        <v>211</v>
      </c>
      <c r="B7" s="21">
        <v>183365</v>
      </c>
      <c r="C7" s="21">
        <v>194367</v>
      </c>
      <c r="D7"/>
    </row>
    <row r="8" spans="1:12" ht="14.4" x14ac:dyDescent="0.3">
      <c r="A8" t="s">
        <v>212</v>
      </c>
      <c r="B8" s="21">
        <v>121199</v>
      </c>
      <c r="C8" s="21">
        <v>128471</v>
      </c>
      <c r="D8"/>
    </row>
    <row r="9" spans="1:12" ht="14.4" x14ac:dyDescent="0.3">
      <c r="A9" t="s">
        <v>213</v>
      </c>
      <c r="B9" s="21">
        <v>172997</v>
      </c>
      <c r="C9" s="21">
        <v>183377</v>
      </c>
      <c r="D9"/>
    </row>
    <row r="10" spans="1:12" ht="14.4" x14ac:dyDescent="0.3">
      <c r="A10" t="s">
        <v>214</v>
      </c>
      <c r="B10" s="21">
        <v>223292</v>
      </c>
      <c r="C10" s="21">
        <v>236690</v>
      </c>
      <c r="D10"/>
    </row>
    <row r="11" spans="1:12" ht="14.4" x14ac:dyDescent="0.3">
      <c r="A11" t="s">
        <v>215</v>
      </c>
      <c r="B11" s="21">
        <v>121199</v>
      </c>
      <c r="C11" s="21">
        <v>128471</v>
      </c>
      <c r="D11"/>
    </row>
    <row r="12" spans="1:12" ht="14.4" x14ac:dyDescent="0.3">
      <c r="B12"/>
      <c r="C12"/>
      <c r="D12"/>
    </row>
    <row r="13" spans="1:12" ht="14.4" x14ac:dyDescent="0.3">
      <c r="A13" s="7" t="s">
        <v>216</v>
      </c>
      <c r="B13"/>
      <c r="C13"/>
      <c r="D13"/>
    </row>
    <row r="14" spans="1:12" ht="14.4" x14ac:dyDescent="0.3">
      <c r="A14" s="7" t="s">
        <v>206</v>
      </c>
      <c r="B14" s="7" t="s">
        <v>207</v>
      </c>
      <c r="C14" s="7" t="s">
        <v>208</v>
      </c>
      <c r="D14"/>
    </row>
    <row r="15" spans="1:12" ht="14.4" x14ac:dyDescent="0.3">
      <c r="A15" t="s">
        <v>217</v>
      </c>
      <c r="B15" s="21">
        <v>141348</v>
      </c>
      <c r="C15" s="21">
        <v>149829</v>
      </c>
      <c r="D15"/>
    </row>
    <row r="16" spans="1:12" ht="14.4" x14ac:dyDescent="0.3">
      <c r="A16" t="s">
        <v>218</v>
      </c>
      <c r="B16" s="21">
        <v>141348</v>
      </c>
      <c r="C16" s="21">
        <v>149829</v>
      </c>
      <c r="D16"/>
    </row>
    <row r="17" spans="1:6" ht="14.4" x14ac:dyDescent="0.3">
      <c r="A17" t="s">
        <v>219</v>
      </c>
      <c r="B17" s="21">
        <v>253662</v>
      </c>
      <c r="C17" s="21">
        <v>268882</v>
      </c>
      <c r="D17"/>
    </row>
    <row r="18" spans="1:6" ht="14.4" x14ac:dyDescent="0.3">
      <c r="B18"/>
      <c r="C18"/>
      <c r="D18"/>
    </row>
    <row r="19" spans="1:6" ht="18" customHeight="1" x14ac:dyDescent="0.3">
      <c r="B19" s="21"/>
      <c r="C19" s="21"/>
      <c r="D19"/>
    </row>
    <row r="20" spans="1:6" ht="18" customHeight="1" x14ac:dyDescent="0.3"/>
    <row r="21" spans="1:6" ht="18" customHeight="1" x14ac:dyDescent="0.3">
      <c r="A21" s="7"/>
      <c r="B21"/>
      <c r="C21"/>
      <c r="D21"/>
    </row>
    <row r="22" spans="1:6" ht="18" customHeight="1" x14ac:dyDescent="0.3">
      <c r="A22" s="7"/>
      <c r="B22" s="7"/>
      <c r="C22" s="7"/>
      <c r="D22"/>
    </row>
    <row r="23" spans="1:6" ht="18" customHeight="1" x14ac:dyDescent="0.3">
      <c r="B23" s="21"/>
      <c r="C23" s="21"/>
      <c r="D23"/>
    </row>
    <row r="24" spans="1:6" ht="18" customHeight="1" x14ac:dyDescent="0.3">
      <c r="B24" s="21"/>
      <c r="C24" s="21"/>
      <c r="D24"/>
    </row>
    <row r="25" spans="1:6" ht="18" customHeight="1" x14ac:dyDescent="0.3"/>
    <row r="26" spans="1:6" ht="18" customHeight="1" x14ac:dyDescent="0.3"/>
    <row r="27" spans="1:6" ht="18" customHeight="1" x14ac:dyDescent="0.3">
      <c r="A27" s="7"/>
      <c r="B27" s="7"/>
      <c r="C27" s="7"/>
      <c r="D27" s="7"/>
      <c r="E27" s="7"/>
      <c r="F27" s="7"/>
    </row>
    <row r="28" spans="1:6" ht="18" customHeight="1" x14ac:dyDescent="0.3"/>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18"/>
  <sheetViews>
    <sheetView workbookViewId="0">
      <selection activeCell="D28" sqref="D28"/>
    </sheetView>
  </sheetViews>
  <sheetFormatPr defaultRowHeight="14.4" x14ac:dyDescent="0.3"/>
  <cols>
    <col min="1" max="1" width="38.6640625" customWidth="1"/>
    <col min="2" max="2" width="11.109375" customWidth="1"/>
    <col min="3" max="3" width="17.88671875" customWidth="1"/>
    <col min="4" max="4" width="30.33203125" customWidth="1"/>
  </cols>
  <sheetData>
    <row r="1" spans="1:4" ht="18" x14ac:dyDescent="0.35">
      <c r="A1" s="98" t="s">
        <v>173</v>
      </c>
      <c r="B1" s="98"/>
      <c r="C1" s="98" t="s">
        <v>220</v>
      </c>
      <c r="D1" s="98"/>
    </row>
    <row r="2" spans="1:4" x14ac:dyDescent="0.3">
      <c r="A2" s="7"/>
      <c r="B2" s="7"/>
      <c r="C2" s="7"/>
      <c r="D2" s="7"/>
    </row>
    <row r="3" spans="1:4" ht="15.6" x14ac:dyDescent="0.3">
      <c r="A3" s="99" t="s">
        <v>221</v>
      </c>
    </row>
    <row r="4" spans="1:4" x14ac:dyDescent="0.3">
      <c r="A4" s="100" t="s">
        <v>222</v>
      </c>
      <c r="B4" s="100" t="s">
        <v>223</v>
      </c>
      <c r="C4" s="100" t="s">
        <v>224</v>
      </c>
      <c r="D4" s="100" t="s">
        <v>225</v>
      </c>
    </row>
    <row r="5" spans="1:4" x14ac:dyDescent="0.3">
      <c r="A5" s="101" t="s">
        <v>226</v>
      </c>
      <c r="B5" s="102" t="s">
        <v>15</v>
      </c>
      <c r="C5" s="103">
        <v>148154</v>
      </c>
      <c r="D5" s="104">
        <f>SUM(C5)/12</f>
        <v>12346.166666666666</v>
      </c>
    </row>
    <row r="6" spans="1:4" x14ac:dyDescent="0.3">
      <c r="A6" s="101" t="s">
        <v>227</v>
      </c>
      <c r="B6" s="105" t="s">
        <v>17</v>
      </c>
      <c r="C6" s="103">
        <v>148154</v>
      </c>
      <c r="D6" s="106">
        <f t="shared" ref="D6:D8" si="0">SUM(C6)/12</f>
        <v>12346.166666666666</v>
      </c>
    </row>
    <row r="7" spans="1:4" x14ac:dyDescent="0.3">
      <c r="A7" s="101" t="s">
        <v>128</v>
      </c>
      <c r="B7" s="105" t="s">
        <v>101</v>
      </c>
      <c r="C7" s="103">
        <v>148154</v>
      </c>
      <c r="D7" s="106">
        <f t="shared" si="0"/>
        <v>12346.166666666666</v>
      </c>
    </row>
    <row r="8" spans="1:4" s="4" customFormat="1" x14ac:dyDescent="0.3">
      <c r="A8" s="107" t="s">
        <v>228</v>
      </c>
      <c r="B8" s="108"/>
      <c r="C8" s="109">
        <v>155695</v>
      </c>
      <c r="D8" s="110">
        <f t="shared" si="0"/>
        <v>12974.583333333334</v>
      </c>
    </row>
    <row r="11" spans="1:4" ht="18" x14ac:dyDescent="0.35">
      <c r="A11" s="98"/>
    </row>
    <row r="12" spans="1:4" ht="15.6" x14ac:dyDescent="0.3">
      <c r="A12" s="99" t="s">
        <v>229</v>
      </c>
    </row>
    <row r="13" spans="1:4" x14ac:dyDescent="0.3">
      <c r="A13" s="100" t="s">
        <v>230</v>
      </c>
      <c r="B13" s="111" t="s">
        <v>224</v>
      </c>
      <c r="C13" s="112" t="s">
        <v>225</v>
      </c>
      <c r="D13" s="4"/>
    </row>
    <row r="14" spans="1:4" x14ac:dyDescent="0.3">
      <c r="A14" s="105" t="s">
        <v>231</v>
      </c>
      <c r="B14" s="113">
        <v>415415</v>
      </c>
      <c r="C14" s="114">
        <f>SUM(B14)/12</f>
        <v>34617.916666666664</v>
      </c>
    </row>
    <row r="15" spans="1:4" x14ac:dyDescent="0.3">
      <c r="A15" s="105" t="s">
        <v>232</v>
      </c>
      <c r="B15" s="113">
        <v>523679</v>
      </c>
      <c r="C15" s="114">
        <f t="shared" ref="C15:C16" si="1">SUM(B15)/12</f>
        <v>43639.916666666664</v>
      </c>
    </row>
    <row r="16" spans="1:4" x14ac:dyDescent="0.3">
      <c r="A16" s="105" t="s">
        <v>233</v>
      </c>
      <c r="B16" s="113">
        <v>670449</v>
      </c>
      <c r="C16" s="114">
        <f t="shared" si="1"/>
        <v>55870.75</v>
      </c>
    </row>
    <row r="17" spans="1:3" ht="15" thickBot="1" x14ac:dyDescent="0.35">
      <c r="A17" s="115" t="s">
        <v>234</v>
      </c>
      <c r="B17" s="116" t="s">
        <v>235</v>
      </c>
      <c r="C17" s="117"/>
    </row>
    <row r="18" spans="1:3" ht="15" thickTop="1" x14ac:dyDescent="0.3"/>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6"/>
  <sheetViews>
    <sheetView zoomScale="127" workbookViewId="0">
      <selection activeCell="C14" sqref="C14"/>
    </sheetView>
  </sheetViews>
  <sheetFormatPr defaultColWidth="11.6640625" defaultRowHeight="14.4" x14ac:dyDescent="0.3"/>
  <sheetData>
    <row r="1" spans="1:2" x14ac:dyDescent="0.3">
      <c r="A1" t="s">
        <v>236</v>
      </c>
    </row>
    <row r="3" spans="1:2" x14ac:dyDescent="0.3">
      <c r="A3" t="s">
        <v>222</v>
      </c>
      <c r="B3" t="s">
        <v>237</v>
      </c>
    </row>
    <row r="4" spans="1:2" x14ac:dyDescent="0.3">
      <c r="A4" t="s">
        <v>15</v>
      </c>
      <c r="B4" s="51">
        <v>190272</v>
      </c>
    </row>
    <row r="5" spans="1:2" x14ac:dyDescent="0.3">
      <c r="A5" t="s">
        <v>21</v>
      </c>
      <c r="B5" s="52">
        <v>119865</v>
      </c>
    </row>
    <row r="6" spans="1:2" x14ac:dyDescent="0.3">
      <c r="A6" t="s">
        <v>25</v>
      </c>
      <c r="B6" s="52">
        <v>124395</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17"/>
  <sheetViews>
    <sheetView workbookViewId="0">
      <selection activeCell="A25" sqref="A25"/>
    </sheetView>
  </sheetViews>
  <sheetFormatPr defaultColWidth="10.6640625" defaultRowHeight="14.4" x14ac:dyDescent="0.3"/>
  <cols>
    <col min="1" max="1" width="21.33203125" customWidth="1"/>
  </cols>
  <sheetData>
    <row r="1" spans="1:2" x14ac:dyDescent="0.3">
      <c r="A1" t="s">
        <v>238</v>
      </c>
    </row>
    <row r="3" spans="1:2" x14ac:dyDescent="0.3">
      <c r="A3" s="79" t="s">
        <v>124</v>
      </c>
      <c r="B3" s="80" t="s">
        <v>237</v>
      </c>
    </row>
    <row r="4" spans="1:2" ht="15.6" x14ac:dyDescent="0.3">
      <c r="A4" s="81" t="s">
        <v>17</v>
      </c>
      <c r="B4" s="82">
        <v>158114</v>
      </c>
    </row>
    <row r="5" spans="1:2" ht="15.6" x14ac:dyDescent="0.3">
      <c r="A5" s="83" t="s">
        <v>15</v>
      </c>
      <c r="B5" s="82">
        <v>162849</v>
      </c>
    </row>
    <row r="6" spans="1:2" ht="15.6" x14ac:dyDescent="0.3">
      <c r="A6" s="81" t="s">
        <v>21</v>
      </c>
      <c r="B6" s="84">
        <v>93940</v>
      </c>
    </row>
    <row r="7" spans="1:2" ht="15.6" x14ac:dyDescent="0.3">
      <c r="A7" s="83" t="s">
        <v>25</v>
      </c>
      <c r="B7" s="84">
        <v>98470</v>
      </c>
    </row>
    <row r="8" spans="1:2" ht="15.6" x14ac:dyDescent="0.3">
      <c r="A8" s="81" t="s">
        <v>23</v>
      </c>
      <c r="B8" s="84">
        <v>147722</v>
      </c>
    </row>
    <row r="9" spans="1:2" ht="15.6" x14ac:dyDescent="0.3">
      <c r="A9" s="83" t="s">
        <v>239</v>
      </c>
      <c r="B9" s="84">
        <v>141652</v>
      </c>
    </row>
    <row r="10" spans="1:2" ht="15.6" x14ac:dyDescent="0.3">
      <c r="A10" s="85" t="s">
        <v>29</v>
      </c>
      <c r="B10" s="84">
        <v>98803</v>
      </c>
    </row>
    <row r="11" spans="1:2" x14ac:dyDescent="0.3">
      <c r="A11" s="86" t="s">
        <v>240</v>
      </c>
      <c r="B11" s="87"/>
    </row>
    <row r="12" spans="1:2" ht="15.6" x14ac:dyDescent="0.3">
      <c r="A12" s="83" t="s">
        <v>63</v>
      </c>
      <c r="B12" s="82">
        <v>409566</v>
      </c>
    </row>
    <row r="13" spans="1:2" ht="15.6" x14ac:dyDescent="0.3">
      <c r="A13" s="88" t="s">
        <v>241</v>
      </c>
      <c r="B13" s="82">
        <v>814444</v>
      </c>
    </row>
    <row r="14" spans="1:2" ht="15.6" x14ac:dyDescent="0.3">
      <c r="A14" s="83" t="s">
        <v>39</v>
      </c>
      <c r="B14" s="82">
        <v>287252</v>
      </c>
    </row>
    <row r="15" spans="1:2" ht="15.6" x14ac:dyDescent="0.3">
      <c r="A15" s="81" t="s">
        <v>242</v>
      </c>
      <c r="B15" s="82">
        <v>344248</v>
      </c>
    </row>
    <row r="16" spans="1:2" ht="15.6" x14ac:dyDescent="0.3">
      <c r="A16" s="83" t="s">
        <v>110</v>
      </c>
      <c r="B16" s="82">
        <v>338010</v>
      </c>
    </row>
    <row r="17" customFormat="1" x14ac:dyDescent="0.3"/>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D16"/>
  <sheetViews>
    <sheetView workbookViewId="0">
      <selection activeCell="C2" sqref="C2"/>
    </sheetView>
  </sheetViews>
  <sheetFormatPr defaultColWidth="8.6640625" defaultRowHeight="21" customHeight="1" x14ac:dyDescent="0.3"/>
  <cols>
    <col min="1" max="1" width="22" customWidth="1"/>
    <col min="2" max="2" width="58.33203125" customWidth="1"/>
  </cols>
  <sheetData>
    <row r="1" spans="1:4" ht="21" customHeight="1" x14ac:dyDescent="0.3">
      <c r="A1" s="149" t="s">
        <v>243</v>
      </c>
      <c r="B1" s="155" t="s">
        <v>244</v>
      </c>
      <c r="C1" s="150">
        <v>2025</v>
      </c>
      <c r="D1" s="151"/>
    </row>
    <row r="2" spans="1:4" ht="21" customHeight="1" x14ac:dyDescent="0.3">
      <c r="A2" s="152" t="s">
        <v>245</v>
      </c>
      <c r="B2" s="156" t="s">
        <v>18</v>
      </c>
      <c r="C2" s="154">
        <v>136741</v>
      </c>
      <c r="D2" s="151"/>
    </row>
    <row r="3" spans="1:4" ht="21" customHeight="1" x14ac:dyDescent="0.3">
      <c r="A3" s="152" t="s">
        <v>246</v>
      </c>
      <c r="B3" s="156" t="s">
        <v>16</v>
      </c>
      <c r="C3" s="154">
        <v>127404</v>
      </c>
      <c r="D3" s="151"/>
    </row>
    <row r="4" spans="1:4" ht="21" customHeight="1" x14ac:dyDescent="0.3">
      <c r="A4" s="152" t="s">
        <v>247</v>
      </c>
      <c r="B4" s="156" t="s">
        <v>248</v>
      </c>
      <c r="C4" s="154">
        <v>319353</v>
      </c>
      <c r="D4" s="151"/>
    </row>
    <row r="5" spans="1:4" ht="21" customHeight="1" x14ac:dyDescent="0.3">
      <c r="A5" s="152" t="s">
        <v>79</v>
      </c>
      <c r="B5" s="156" t="s">
        <v>79</v>
      </c>
      <c r="C5" s="153" t="s">
        <v>79</v>
      </c>
      <c r="D5" s="151"/>
    </row>
    <row r="6" spans="1:4" ht="50.25" customHeight="1" x14ac:dyDescent="0.3">
      <c r="A6" s="152" t="s">
        <v>79</v>
      </c>
      <c r="B6" s="156" t="s">
        <v>249</v>
      </c>
      <c r="C6" s="153" t="s">
        <v>79</v>
      </c>
      <c r="D6" s="151"/>
    </row>
    <row r="7" spans="1:4" ht="21" customHeight="1" x14ac:dyDescent="0.3">
      <c r="A7" s="152" t="s">
        <v>79</v>
      </c>
      <c r="B7" s="156" t="s">
        <v>79</v>
      </c>
      <c r="C7" s="153" t="s">
        <v>79</v>
      </c>
      <c r="D7" s="151"/>
    </row>
    <row r="8" spans="1:4" ht="21" customHeight="1" x14ac:dyDescent="0.3">
      <c r="A8" s="151"/>
      <c r="B8" s="157"/>
      <c r="C8" s="151"/>
      <c r="D8" s="151"/>
    </row>
    <row r="9" spans="1:4" ht="21" customHeight="1" x14ac:dyDescent="0.3">
      <c r="A9" s="151"/>
      <c r="B9" s="157"/>
      <c r="C9" s="151"/>
      <c r="D9" s="151"/>
    </row>
    <row r="13" spans="1:4" ht="14.4" x14ac:dyDescent="0.3"/>
    <row r="14" spans="1:4" ht="14.4" x14ac:dyDescent="0.3"/>
    <row r="15" spans="1:4" ht="14.4" x14ac:dyDescent="0.3"/>
    <row r="16" spans="1:4" ht="14.4" x14ac:dyDescent="0.3"/>
  </sheetData>
  <pageMargins left="0.7" right="0.7" top="0.75" bottom="0.75" header="0.3" footer="0.3"/>
  <pageSetup paperSize="9"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13"/>
  <sheetViews>
    <sheetView topLeftCell="A4" zoomScale="172" zoomScaleNormal="184" workbookViewId="0">
      <selection activeCell="A17" sqref="A17"/>
    </sheetView>
  </sheetViews>
  <sheetFormatPr defaultRowHeight="14.4" x14ac:dyDescent="0.3"/>
  <cols>
    <col min="1" max="1" width="59.44140625" bestFit="1" customWidth="1"/>
    <col min="2" max="2" width="14" customWidth="1"/>
  </cols>
  <sheetData>
    <row r="1" spans="1:2" s="118" customFormat="1" ht="13.8" x14ac:dyDescent="0.25">
      <c r="A1" s="118" t="s">
        <v>250</v>
      </c>
      <c r="B1" s="119" t="s">
        <v>251</v>
      </c>
    </row>
    <row r="2" spans="1:2" x14ac:dyDescent="0.3">
      <c r="B2" s="120"/>
    </row>
    <row r="3" spans="1:2" x14ac:dyDescent="0.3">
      <c r="A3" t="s">
        <v>252</v>
      </c>
      <c r="B3" s="121" t="s">
        <v>253</v>
      </c>
    </row>
    <row r="4" spans="1:2" x14ac:dyDescent="0.3">
      <c r="A4" t="s">
        <v>254</v>
      </c>
      <c r="B4" s="120">
        <v>148864</v>
      </c>
    </row>
    <row r="5" spans="1:2" x14ac:dyDescent="0.3">
      <c r="A5" t="s">
        <v>255</v>
      </c>
      <c r="B5" s="120">
        <v>161190</v>
      </c>
    </row>
    <row r="6" spans="1:2" x14ac:dyDescent="0.3">
      <c r="A6" t="s">
        <v>256</v>
      </c>
      <c r="B6" s="122">
        <v>226160</v>
      </c>
    </row>
    <row r="7" spans="1:2" x14ac:dyDescent="0.3">
      <c r="A7" t="s">
        <v>257</v>
      </c>
      <c r="B7" s="120">
        <v>183190</v>
      </c>
    </row>
    <row r="8" spans="1:2" x14ac:dyDescent="0.3">
      <c r="B8" s="121"/>
    </row>
    <row r="9" spans="1:2" x14ac:dyDescent="0.3">
      <c r="A9" s="118" t="s">
        <v>162</v>
      </c>
      <c r="B9" s="119" t="s">
        <v>251</v>
      </c>
    </row>
    <row r="10" spans="1:2" x14ac:dyDescent="0.3">
      <c r="A10" t="s">
        <v>258</v>
      </c>
      <c r="B10" s="122">
        <v>344217</v>
      </c>
    </row>
    <row r="11" spans="1:2" x14ac:dyDescent="0.3">
      <c r="A11" t="s">
        <v>259</v>
      </c>
      <c r="B11" s="121" t="s">
        <v>260</v>
      </c>
    </row>
    <row r="12" spans="1:2" x14ac:dyDescent="0.3">
      <c r="A12" t="s">
        <v>261</v>
      </c>
      <c r="B12" s="120">
        <v>566625</v>
      </c>
    </row>
    <row r="13" spans="1:2" x14ac:dyDescent="0.3">
      <c r="B13" s="121"/>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37"/>
  <sheetViews>
    <sheetView topLeftCell="A27" workbookViewId="0">
      <selection activeCell="D15" sqref="D15"/>
    </sheetView>
  </sheetViews>
  <sheetFormatPr defaultColWidth="41" defaultRowHeight="14.4" x14ac:dyDescent="0.3"/>
  <cols>
    <col min="1" max="1" width="52" style="6" customWidth="1"/>
    <col min="2" max="2" width="62.109375" style="3" customWidth="1"/>
    <col min="3" max="3" width="29.6640625" style="3" customWidth="1"/>
    <col min="4" max="16384" width="41" style="3"/>
  </cols>
  <sheetData>
    <row r="1" spans="1:3" x14ac:dyDescent="0.3">
      <c r="A1" s="38"/>
      <c r="B1" s="37"/>
      <c r="C1" s="6"/>
    </row>
    <row r="5" spans="1:3" x14ac:dyDescent="0.3">
      <c r="A5" s="341" t="s">
        <v>262</v>
      </c>
      <c r="B5" s="341"/>
      <c r="C5" s="341"/>
    </row>
    <row r="6" spans="1:3" x14ac:dyDescent="0.3">
      <c r="A6" s="341"/>
      <c r="B6" s="341"/>
      <c r="C6" s="341"/>
    </row>
    <row r="7" spans="1:3" ht="15.6" x14ac:dyDescent="0.3">
      <c r="A7" s="229" t="s">
        <v>79</v>
      </c>
      <c r="B7" s="295" t="s">
        <v>263</v>
      </c>
      <c r="C7" s="296" t="s">
        <v>79</v>
      </c>
    </row>
    <row r="8" spans="1:3" x14ac:dyDescent="0.3">
      <c r="A8" s="297" t="s">
        <v>264</v>
      </c>
      <c r="B8" s="298" t="s">
        <v>265</v>
      </c>
      <c r="C8" s="214">
        <v>447071</v>
      </c>
    </row>
    <row r="9" spans="1:3" x14ac:dyDescent="0.3">
      <c r="A9" s="299" t="s">
        <v>266</v>
      </c>
      <c r="B9" s="300" t="s">
        <v>267</v>
      </c>
      <c r="C9" s="216">
        <v>447071</v>
      </c>
    </row>
    <row r="10" spans="1:3" ht="18" x14ac:dyDescent="0.35">
      <c r="A10" s="342" t="s">
        <v>268</v>
      </c>
      <c r="B10" s="342"/>
      <c r="C10" s="301" t="s">
        <v>79</v>
      </c>
    </row>
    <row r="11" spans="1:3" ht="18" x14ac:dyDescent="0.35">
      <c r="A11" s="209" t="s">
        <v>269</v>
      </c>
      <c r="B11" s="208" t="s">
        <v>79</v>
      </c>
      <c r="C11" s="301" t="s">
        <v>79</v>
      </c>
    </row>
    <row r="12" spans="1:3" ht="15.6" x14ac:dyDescent="0.3">
      <c r="A12" s="210" t="s">
        <v>243</v>
      </c>
      <c r="B12" s="229" t="s">
        <v>222</v>
      </c>
      <c r="C12" s="209" t="s">
        <v>270</v>
      </c>
    </row>
    <row r="13" spans="1:3" x14ac:dyDescent="0.3">
      <c r="A13" s="302" t="s">
        <v>271</v>
      </c>
      <c r="B13" s="303" t="s">
        <v>268</v>
      </c>
      <c r="C13" s="214">
        <v>139591</v>
      </c>
    </row>
    <row r="14" spans="1:3" x14ac:dyDescent="0.3">
      <c r="A14" s="304" t="s">
        <v>79</v>
      </c>
      <c r="B14" s="305" t="s">
        <v>79</v>
      </c>
      <c r="C14" s="306" t="s">
        <v>79</v>
      </c>
    </row>
    <row r="15" spans="1:3" ht="15.6" x14ac:dyDescent="0.3">
      <c r="A15" s="210" t="s">
        <v>79</v>
      </c>
      <c r="B15" s="210" t="s">
        <v>16</v>
      </c>
      <c r="C15" s="301" t="s">
        <v>79</v>
      </c>
    </row>
    <row r="16" spans="1:3" x14ac:dyDescent="0.3">
      <c r="A16" s="302" t="s">
        <v>15</v>
      </c>
      <c r="B16" s="307" t="s">
        <v>272</v>
      </c>
      <c r="C16" s="214">
        <v>139048</v>
      </c>
    </row>
    <row r="17" spans="1:3" x14ac:dyDescent="0.3">
      <c r="A17" s="308" t="s">
        <v>273</v>
      </c>
      <c r="B17" s="309" t="s">
        <v>274</v>
      </c>
      <c r="C17" s="216">
        <v>158858</v>
      </c>
    </row>
    <row r="18" spans="1:3" x14ac:dyDescent="0.3">
      <c r="A18" s="299" t="s">
        <v>275</v>
      </c>
      <c r="B18" s="215" t="s">
        <v>276</v>
      </c>
      <c r="C18" s="216">
        <v>258182</v>
      </c>
    </row>
    <row r="19" spans="1:3" x14ac:dyDescent="0.3">
      <c r="A19" s="308" t="s">
        <v>277</v>
      </c>
      <c r="B19" s="309" t="s">
        <v>278</v>
      </c>
      <c r="C19" s="216">
        <v>258182</v>
      </c>
    </row>
    <row r="20" spans="1:3" x14ac:dyDescent="0.3">
      <c r="A20" s="212" t="s">
        <v>279</v>
      </c>
      <c r="B20" s="308" t="s">
        <v>280</v>
      </c>
      <c r="C20" s="216">
        <v>187492</v>
      </c>
    </row>
    <row r="21" spans="1:3" ht="15.6" x14ac:dyDescent="0.3">
      <c r="A21" s="229" t="s">
        <v>79</v>
      </c>
      <c r="B21" s="210" t="s">
        <v>128</v>
      </c>
      <c r="C21" s="301" t="s">
        <v>79</v>
      </c>
    </row>
    <row r="22" spans="1:3" x14ac:dyDescent="0.3">
      <c r="A22" s="302" t="s">
        <v>21</v>
      </c>
      <c r="B22" s="303" t="s">
        <v>281</v>
      </c>
      <c r="C22" s="214">
        <v>142185</v>
      </c>
    </row>
    <row r="23" spans="1:3" x14ac:dyDescent="0.3">
      <c r="A23" s="308" t="s">
        <v>282</v>
      </c>
      <c r="B23" s="310" t="s">
        <v>283</v>
      </c>
      <c r="C23" s="216">
        <v>171306</v>
      </c>
    </row>
    <row r="24" spans="1:3" x14ac:dyDescent="0.3">
      <c r="A24" s="308" t="s">
        <v>25</v>
      </c>
      <c r="B24" s="310" t="s">
        <v>284</v>
      </c>
      <c r="C24" s="216">
        <v>156489</v>
      </c>
    </row>
    <row r="25" spans="1:3" x14ac:dyDescent="0.3">
      <c r="A25" s="299" t="s">
        <v>23</v>
      </c>
      <c r="B25" s="300" t="s">
        <v>285</v>
      </c>
      <c r="C25" s="216">
        <v>226681</v>
      </c>
    </row>
    <row r="26" spans="1:3" x14ac:dyDescent="0.3">
      <c r="A26" s="299" t="s">
        <v>27</v>
      </c>
      <c r="B26" s="300" t="s">
        <v>286</v>
      </c>
      <c r="C26" s="216">
        <v>156489</v>
      </c>
    </row>
    <row r="27" spans="1:3" x14ac:dyDescent="0.3">
      <c r="A27" s="308" t="s">
        <v>287</v>
      </c>
      <c r="B27" s="310" t="s">
        <v>288</v>
      </c>
      <c r="C27" s="216">
        <v>171306</v>
      </c>
    </row>
    <row r="28" spans="1:3" x14ac:dyDescent="0.3">
      <c r="A28" s="311" t="s">
        <v>289</v>
      </c>
      <c r="B28" s="310" t="s">
        <v>290</v>
      </c>
      <c r="C28" s="216">
        <v>231468</v>
      </c>
    </row>
    <row r="29" spans="1:3" x14ac:dyDescent="0.3">
      <c r="A29" s="308" t="s">
        <v>239</v>
      </c>
      <c r="B29" s="300" t="s">
        <v>291</v>
      </c>
      <c r="C29" s="216">
        <v>203910</v>
      </c>
    </row>
    <row r="30" spans="1:3" x14ac:dyDescent="0.3">
      <c r="A30" s="308" t="s">
        <v>29</v>
      </c>
      <c r="B30" s="310" t="s">
        <v>292</v>
      </c>
      <c r="C30" s="216">
        <v>148496</v>
      </c>
    </row>
    <row r="31" spans="1:3" x14ac:dyDescent="0.3">
      <c r="A31" s="308" t="s">
        <v>293</v>
      </c>
      <c r="B31" s="310" t="s">
        <v>294</v>
      </c>
      <c r="C31" s="216">
        <v>190377</v>
      </c>
    </row>
    <row r="32" spans="1:3" x14ac:dyDescent="0.3">
      <c r="A32" s="308" t="s">
        <v>295</v>
      </c>
      <c r="B32" s="300" t="s">
        <v>296</v>
      </c>
      <c r="C32" s="216">
        <v>250538</v>
      </c>
    </row>
    <row r="33" spans="1:3" x14ac:dyDescent="0.3">
      <c r="A33" s="308" t="s">
        <v>297</v>
      </c>
      <c r="B33" s="300" t="s">
        <v>298</v>
      </c>
      <c r="C33" s="216">
        <v>222980</v>
      </c>
    </row>
    <row r="34" spans="1:3" ht="15.6" x14ac:dyDescent="0.3">
      <c r="A34" s="229" t="s">
        <v>79</v>
      </c>
      <c r="B34" s="210" t="s">
        <v>18</v>
      </c>
      <c r="C34" s="296" t="s">
        <v>79</v>
      </c>
    </row>
    <row r="35" spans="1:3" x14ac:dyDescent="0.3">
      <c r="A35" s="302" t="s">
        <v>17</v>
      </c>
      <c r="B35" s="303" t="s">
        <v>299</v>
      </c>
      <c r="C35" s="214">
        <v>156726</v>
      </c>
    </row>
    <row r="36" spans="1:3" x14ac:dyDescent="0.3">
      <c r="A36" s="308" t="s">
        <v>300</v>
      </c>
      <c r="B36" s="310" t="s">
        <v>301</v>
      </c>
      <c r="C36" s="216">
        <v>162508</v>
      </c>
    </row>
    <row r="37" spans="1:3" x14ac:dyDescent="0.3">
      <c r="A37" s="308" t="s">
        <v>302</v>
      </c>
      <c r="B37" s="310" t="s">
        <v>303</v>
      </c>
      <c r="C37" s="216">
        <v>224448</v>
      </c>
    </row>
  </sheetData>
  <mergeCells count="2">
    <mergeCell ref="A5:C6"/>
    <mergeCell ref="A10:B10"/>
  </mergeCells>
  <pageMargins left="0.70866141732283472" right="0.70866141732283472" top="0.74803149606299213" bottom="0.74803149606299213" header="0.31496062992125984" footer="0.31496062992125984"/>
  <pageSetup paperSize="9" scale="9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E50"/>
  <sheetViews>
    <sheetView workbookViewId="0">
      <selection activeCell="E14" sqref="E14"/>
    </sheetView>
  </sheetViews>
  <sheetFormatPr defaultColWidth="35.109375" defaultRowHeight="14.4" x14ac:dyDescent="0.3"/>
  <cols>
    <col min="1" max="1" width="36.5546875" bestFit="1" customWidth="1"/>
    <col min="3" max="3" width="35.109375" style="4"/>
  </cols>
  <sheetData>
    <row r="1" spans="1:5" ht="63" x14ac:dyDescent="0.4">
      <c r="A1" s="226" t="s">
        <v>304</v>
      </c>
      <c r="B1" s="206"/>
      <c r="C1" s="206"/>
      <c r="D1" s="206"/>
      <c r="E1" s="35"/>
    </row>
    <row r="2" spans="1:5" ht="36" x14ac:dyDescent="0.35">
      <c r="A2" s="228" t="s">
        <v>305</v>
      </c>
      <c r="B2" s="207"/>
      <c r="C2" s="208" t="s">
        <v>79</v>
      </c>
      <c r="D2" s="208" t="s">
        <v>79</v>
      </c>
      <c r="E2" s="35"/>
    </row>
    <row r="3" spans="1:5" ht="18" x14ac:dyDescent="0.35">
      <c r="A3" s="209" t="s">
        <v>306</v>
      </c>
      <c r="B3" s="207" t="s">
        <v>79</v>
      </c>
      <c r="C3" s="208" t="s">
        <v>79</v>
      </c>
      <c r="D3" s="208" t="s">
        <v>79</v>
      </c>
      <c r="E3" s="35"/>
    </row>
    <row r="4" spans="1:5" ht="15.6" x14ac:dyDescent="0.3">
      <c r="A4" s="229" t="s">
        <v>243</v>
      </c>
      <c r="B4" s="210" t="s">
        <v>222</v>
      </c>
      <c r="C4" s="209" t="s">
        <v>79</v>
      </c>
      <c r="D4" s="209" t="s">
        <v>270</v>
      </c>
      <c r="E4" s="35"/>
    </row>
    <row r="5" spans="1:5" x14ac:dyDescent="0.3">
      <c r="A5" s="230" t="s">
        <v>39</v>
      </c>
      <c r="B5" s="211" t="s">
        <v>307</v>
      </c>
      <c r="C5" s="212"/>
      <c r="D5" s="214">
        <v>230624</v>
      </c>
      <c r="E5" s="35"/>
    </row>
    <row r="6" spans="1:5" x14ac:dyDescent="0.3">
      <c r="A6" s="231" t="s">
        <v>39</v>
      </c>
      <c r="B6" s="211" t="s">
        <v>308</v>
      </c>
      <c r="C6" s="212"/>
      <c r="D6" s="216">
        <v>258494</v>
      </c>
      <c r="E6" s="35"/>
    </row>
    <row r="7" spans="1:5" x14ac:dyDescent="0.3">
      <c r="A7" s="231" t="s">
        <v>39</v>
      </c>
      <c r="B7" s="211" t="s">
        <v>309</v>
      </c>
      <c r="C7" s="212"/>
      <c r="D7" s="216">
        <v>303503</v>
      </c>
      <c r="E7" s="35"/>
    </row>
    <row r="8" spans="1:5" x14ac:dyDescent="0.3">
      <c r="A8" s="231" t="s">
        <v>39</v>
      </c>
      <c r="B8" s="211" t="s">
        <v>310</v>
      </c>
      <c r="C8" s="212"/>
      <c r="D8" s="216">
        <v>485624</v>
      </c>
      <c r="E8" s="35"/>
    </row>
    <row r="9" spans="1:5" x14ac:dyDescent="0.3">
      <c r="A9" s="231" t="s">
        <v>185</v>
      </c>
      <c r="B9" s="217" t="s">
        <v>186</v>
      </c>
      <c r="C9" s="215" t="s">
        <v>79</v>
      </c>
      <c r="D9" s="216">
        <v>244200</v>
      </c>
      <c r="E9" s="35"/>
    </row>
    <row r="10" spans="1:5" x14ac:dyDescent="0.3">
      <c r="A10" s="231" t="s">
        <v>185</v>
      </c>
      <c r="B10" s="217" t="s">
        <v>187</v>
      </c>
      <c r="C10" s="215" t="s">
        <v>79</v>
      </c>
      <c r="D10" s="216">
        <v>272070</v>
      </c>
      <c r="E10" s="35"/>
    </row>
    <row r="11" spans="1:5" x14ac:dyDescent="0.3">
      <c r="A11" s="231" t="s">
        <v>185</v>
      </c>
      <c r="B11" s="217" t="s">
        <v>188</v>
      </c>
      <c r="C11" s="215" t="s">
        <v>79</v>
      </c>
      <c r="D11" s="216">
        <v>317079</v>
      </c>
      <c r="E11" s="35"/>
    </row>
    <row r="12" spans="1:5" x14ac:dyDescent="0.3">
      <c r="A12" s="231" t="s">
        <v>185</v>
      </c>
      <c r="B12" s="217" t="s">
        <v>189</v>
      </c>
      <c r="C12" s="215" t="s">
        <v>79</v>
      </c>
      <c r="D12" s="216">
        <v>499200</v>
      </c>
      <c r="E12" s="35"/>
    </row>
    <row r="13" spans="1:5" x14ac:dyDescent="0.3">
      <c r="A13" s="231" t="s">
        <v>51</v>
      </c>
      <c r="B13" s="211" t="s">
        <v>311</v>
      </c>
      <c r="C13" s="212"/>
      <c r="D13" s="216">
        <v>253173</v>
      </c>
      <c r="E13" s="35"/>
    </row>
    <row r="14" spans="1:5" x14ac:dyDescent="0.3">
      <c r="A14" s="231" t="s">
        <v>51</v>
      </c>
      <c r="B14" s="211" t="s">
        <v>312</v>
      </c>
      <c r="C14" s="212"/>
      <c r="D14" s="216">
        <v>281043</v>
      </c>
      <c r="E14" s="35"/>
    </row>
    <row r="15" spans="1:5" x14ac:dyDescent="0.3">
      <c r="A15" s="231" t="s">
        <v>51</v>
      </c>
      <c r="B15" s="211" t="s">
        <v>313</v>
      </c>
      <c r="C15" s="212"/>
      <c r="D15" s="216">
        <v>326052</v>
      </c>
      <c r="E15" s="35"/>
    </row>
    <row r="16" spans="1:5" x14ac:dyDescent="0.3">
      <c r="A16" s="231" t="s">
        <v>51</v>
      </c>
      <c r="B16" s="211" t="s">
        <v>314</v>
      </c>
      <c r="C16" s="212"/>
      <c r="D16" s="216">
        <v>508173</v>
      </c>
      <c r="E16" s="35"/>
    </row>
    <row r="17" spans="1:5" x14ac:dyDescent="0.3">
      <c r="A17" s="231" t="s">
        <v>242</v>
      </c>
      <c r="B17" s="211" t="s">
        <v>315</v>
      </c>
      <c r="C17" s="212"/>
      <c r="D17" s="216">
        <v>301472</v>
      </c>
      <c r="E17" s="35"/>
    </row>
    <row r="18" spans="1:5" x14ac:dyDescent="0.3">
      <c r="A18" s="231" t="s">
        <v>242</v>
      </c>
      <c r="B18" s="211" t="s">
        <v>316</v>
      </c>
      <c r="C18" s="212"/>
      <c r="D18" s="216">
        <v>329342</v>
      </c>
      <c r="E18" s="35"/>
    </row>
    <row r="19" spans="1:5" x14ac:dyDescent="0.3">
      <c r="A19" s="231" t="s">
        <v>242</v>
      </c>
      <c r="B19" s="211" t="s">
        <v>317</v>
      </c>
      <c r="C19" s="212"/>
      <c r="D19" s="216">
        <v>374351</v>
      </c>
      <c r="E19" s="35"/>
    </row>
    <row r="20" spans="1:5" x14ac:dyDescent="0.3">
      <c r="A20" s="231" t="s">
        <v>242</v>
      </c>
      <c r="B20" s="211" t="s">
        <v>318</v>
      </c>
      <c r="C20" s="212"/>
      <c r="D20" s="216">
        <v>556472</v>
      </c>
      <c r="E20" s="35"/>
    </row>
    <row r="21" spans="1:5" x14ac:dyDescent="0.3">
      <c r="A21" s="231" t="s">
        <v>45</v>
      </c>
      <c r="B21" s="217" t="s">
        <v>319</v>
      </c>
      <c r="C21" s="215" t="s">
        <v>79</v>
      </c>
      <c r="D21" s="216">
        <v>245123</v>
      </c>
      <c r="E21" s="35"/>
    </row>
    <row r="22" spans="1:5" x14ac:dyDescent="0.3">
      <c r="A22" s="231" t="s">
        <v>45</v>
      </c>
      <c r="B22" s="217" t="s">
        <v>320</v>
      </c>
      <c r="C22" s="215" t="s">
        <v>79</v>
      </c>
      <c r="D22" s="216">
        <v>272992</v>
      </c>
      <c r="E22" s="35"/>
    </row>
    <row r="23" spans="1:5" x14ac:dyDescent="0.3">
      <c r="A23" s="231" t="s">
        <v>45</v>
      </c>
      <c r="B23" s="217" t="s">
        <v>321</v>
      </c>
      <c r="C23" s="215" t="s">
        <v>79</v>
      </c>
      <c r="D23" s="216">
        <v>318002</v>
      </c>
      <c r="E23" s="35"/>
    </row>
    <row r="24" spans="1:5" x14ac:dyDescent="0.3">
      <c r="A24" s="231" t="s">
        <v>45</v>
      </c>
      <c r="B24" s="217" t="s">
        <v>322</v>
      </c>
      <c r="C24" s="215" t="s">
        <v>79</v>
      </c>
      <c r="D24" s="216">
        <v>500123</v>
      </c>
      <c r="E24" s="35"/>
    </row>
    <row r="25" spans="1:5" x14ac:dyDescent="0.3">
      <c r="A25" s="231" t="s">
        <v>110</v>
      </c>
      <c r="B25" s="211" t="s">
        <v>323</v>
      </c>
      <c r="C25" s="212"/>
      <c r="D25" s="216">
        <v>276186</v>
      </c>
      <c r="E25" s="35"/>
    </row>
    <row r="26" spans="1:5" x14ac:dyDescent="0.3">
      <c r="A26" s="231" t="s">
        <v>110</v>
      </c>
      <c r="B26" s="211" t="s">
        <v>324</v>
      </c>
      <c r="C26" s="212"/>
      <c r="D26" s="216">
        <v>304056</v>
      </c>
      <c r="E26" s="35"/>
    </row>
    <row r="27" spans="1:5" x14ac:dyDescent="0.3">
      <c r="A27" s="231" t="s">
        <v>110</v>
      </c>
      <c r="B27" s="211" t="s">
        <v>325</v>
      </c>
      <c r="C27" s="212"/>
      <c r="D27" s="216">
        <v>349065</v>
      </c>
      <c r="E27" s="35"/>
    </row>
    <row r="28" spans="1:5" x14ac:dyDescent="0.3">
      <c r="A28" s="231" t="s">
        <v>110</v>
      </c>
      <c r="B28" s="211" t="s">
        <v>326</v>
      </c>
      <c r="C28" s="212"/>
      <c r="D28" s="216">
        <v>531186</v>
      </c>
      <c r="E28" s="35"/>
    </row>
    <row r="29" spans="1:5" x14ac:dyDescent="0.3">
      <c r="A29" s="231" t="s">
        <v>57</v>
      </c>
      <c r="B29" s="217" t="s">
        <v>327</v>
      </c>
      <c r="C29" s="215" t="s">
        <v>79</v>
      </c>
      <c r="D29" s="216">
        <v>223970</v>
      </c>
      <c r="E29" s="35"/>
    </row>
    <row r="30" spans="1:5" x14ac:dyDescent="0.3">
      <c r="A30" s="231" t="s">
        <v>57</v>
      </c>
      <c r="B30" s="217" t="s">
        <v>328</v>
      </c>
      <c r="C30" s="215" t="s">
        <v>79</v>
      </c>
      <c r="D30" s="216">
        <v>251840</v>
      </c>
      <c r="E30" s="35"/>
    </row>
    <row r="31" spans="1:5" x14ac:dyDescent="0.3">
      <c r="A31" s="231" t="s">
        <v>57</v>
      </c>
      <c r="B31" s="217" t="s">
        <v>329</v>
      </c>
      <c r="C31" s="215" t="s">
        <v>79</v>
      </c>
      <c r="D31" s="216">
        <v>296849</v>
      </c>
      <c r="E31" s="35"/>
    </row>
    <row r="32" spans="1:5" x14ac:dyDescent="0.3">
      <c r="A32" s="231" t="s">
        <v>57</v>
      </c>
      <c r="B32" s="217" t="s">
        <v>330</v>
      </c>
      <c r="C32" s="215" t="s">
        <v>79</v>
      </c>
      <c r="D32" s="216">
        <v>478970</v>
      </c>
      <c r="E32" s="35"/>
    </row>
    <row r="33" spans="1:5" x14ac:dyDescent="0.3">
      <c r="A33" s="231" t="s">
        <v>331</v>
      </c>
      <c r="B33" s="217" t="s">
        <v>332</v>
      </c>
      <c r="C33" s="215" t="s">
        <v>79</v>
      </c>
      <c r="D33" s="216">
        <v>213509</v>
      </c>
      <c r="E33" s="35"/>
    </row>
    <row r="34" spans="1:5" x14ac:dyDescent="0.3">
      <c r="A34" s="231" t="s">
        <v>331</v>
      </c>
      <c r="B34" s="217" t="s">
        <v>333</v>
      </c>
      <c r="C34" s="215" t="s">
        <v>79</v>
      </c>
      <c r="D34" s="216">
        <v>241379</v>
      </c>
      <c r="E34" s="35"/>
    </row>
    <row r="35" spans="1:5" x14ac:dyDescent="0.3">
      <c r="A35" s="231" t="s">
        <v>331</v>
      </c>
      <c r="B35" s="217" t="s">
        <v>334</v>
      </c>
      <c r="C35" s="215" t="s">
        <v>79</v>
      </c>
      <c r="D35" s="216">
        <v>286388</v>
      </c>
      <c r="E35" s="35"/>
    </row>
    <row r="36" spans="1:5" x14ac:dyDescent="0.3">
      <c r="A36" s="231" t="s">
        <v>331</v>
      </c>
      <c r="B36" s="217" t="s">
        <v>335</v>
      </c>
      <c r="C36" s="215" t="s">
        <v>79</v>
      </c>
      <c r="D36" s="216">
        <v>468509</v>
      </c>
      <c r="E36" s="35"/>
    </row>
    <row r="37" spans="1:5" x14ac:dyDescent="0.3">
      <c r="A37" s="231" t="s">
        <v>336</v>
      </c>
      <c r="B37" s="217" t="s">
        <v>337</v>
      </c>
      <c r="C37" s="215" t="s">
        <v>79</v>
      </c>
      <c r="D37" s="216">
        <v>300548</v>
      </c>
      <c r="E37" s="35"/>
    </row>
    <row r="38" spans="1:5" x14ac:dyDescent="0.3">
      <c r="A38" s="231" t="s">
        <v>336</v>
      </c>
      <c r="B38" s="217" t="s">
        <v>338</v>
      </c>
      <c r="C38" s="215" t="s">
        <v>79</v>
      </c>
      <c r="D38" s="216">
        <v>328418</v>
      </c>
      <c r="E38" s="35"/>
    </row>
    <row r="39" spans="1:5" x14ac:dyDescent="0.3">
      <c r="A39" s="231" t="s">
        <v>336</v>
      </c>
      <c r="B39" s="217" t="s">
        <v>339</v>
      </c>
      <c r="C39" s="215" t="s">
        <v>79</v>
      </c>
      <c r="D39" s="216">
        <v>373427</v>
      </c>
      <c r="E39" s="35"/>
    </row>
    <row r="40" spans="1:5" x14ac:dyDescent="0.3">
      <c r="A40" s="231" t="s">
        <v>336</v>
      </c>
      <c r="B40" s="217" t="s">
        <v>340</v>
      </c>
      <c r="C40" s="215" t="s">
        <v>79</v>
      </c>
      <c r="D40" s="216">
        <v>555548</v>
      </c>
      <c r="E40" s="35"/>
    </row>
    <row r="41" spans="1:5" x14ac:dyDescent="0.3">
      <c r="A41" s="232" t="s">
        <v>261</v>
      </c>
      <c r="B41" s="218"/>
      <c r="C41" s="219" t="s">
        <v>79</v>
      </c>
      <c r="D41" s="219" t="s">
        <v>79</v>
      </c>
      <c r="E41" s="35"/>
    </row>
    <row r="42" spans="1:5" x14ac:dyDescent="0.3">
      <c r="A42" s="230" t="s">
        <v>63</v>
      </c>
      <c r="B42" s="220" t="s">
        <v>86</v>
      </c>
      <c r="C42" s="213" t="s">
        <v>79</v>
      </c>
      <c r="D42" s="214">
        <v>246510</v>
      </c>
      <c r="E42" s="35"/>
    </row>
    <row r="43" spans="1:5" x14ac:dyDescent="0.3">
      <c r="A43" s="231" t="s">
        <v>63</v>
      </c>
      <c r="B43" s="217" t="s">
        <v>87</v>
      </c>
      <c r="C43" s="215" t="s">
        <v>79</v>
      </c>
      <c r="D43" s="216">
        <v>317951</v>
      </c>
      <c r="E43" s="35"/>
    </row>
    <row r="44" spans="1:5" x14ac:dyDescent="0.3">
      <c r="A44" s="231" t="s">
        <v>63</v>
      </c>
      <c r="B44" s="217" t="s">
        <v>88</v>
      </c>
      <c r="C44" s="215" t="s">
        <v>79</v>
      </c>
      <c r="D44" s="216">
        <v>439788</v>
      </c>
      <c r="E44" s="35"/>
    </row>
    <row r="45" spans="1:5" x14ac:dyDescent="0.3">
      <c r="A45" s="231" t="s">
        <v>63</v>
      </c>
      <c r="B45" s="217" t="s">
        <v>89</v>
      </c>
      <c r="C45" s="215" t="s">
        <v>79</v>
      </c>
      <c r="D45" s="216">
        <v>605252</v>
      </c>
      <c r="E45" s="35"/>
    </row>
    <row r="46" spans="1:5" ht="18" x14ac:dyDescent="0.35">
      <c r="A46" s="228" t="s">
        <v>341</v>
      </c>
      <c r="B46" s="221" t="s">
        <v>79</v>
      </c>
      <c r="C46" s="221" t="s">
        <v>79</v>
      </c>
      <c r="D46" s="221" t="s">
        <v>79</v>
      </c>
      <c r="E46" s="35"/>
    </row>
    <row r="47" spans="1:5" ht="15.6" x14ac:dyDescent="0.3">
      <c r="A47" s="229" t="s">
        <v>342</v>
      </c>
      <c r="B47" s="209" t="s">
        <v>79</v>
      </c>
      <c r="C47" s="209" t="s">
        <v>79</v>
      </c>
      <c r="D47" s="209" t="s">
        <v>79</v>
      </c>
      <c r="E47" s="222"/>
    </row>
    <row r="48" spans="1:5" x14ac:dyDescent="0.3">
      <c r="A48" s="233" t="s">
        <v>343</v>
      </c>
      <c r="B48" s="223" t="s">
        <v>79</v>
      </c>
      <c r="C48" s="213" t="s">
        <v>79</v>
      </c>
      <c r="D48" s="214">
        <v>9562</v>
      </c>
      <c r="E48" s="35"/>
    </row>
    <row r="49" spans="1:5" x14ac:dyDescent="0.3">
      <c r="A49" s="227"/>
      <c r="B49" s="35"/>
      <c r="C49" s="224"/>
      <c r="D49" s="35"/>
      <c r="E49" s="35"/>
    </row>
    <row r="50" spans="1:5" x14ac:dyDescent="0.3">
      <c r="A50" s="234"/>
      <c r="B50" s="35"/>
      <c r="C50" s="224"/>
      <c r="D50" s="225"/>
      <c r="E50" s="35"/>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E9"/>
  <sheetViews>
    <sheetView zoomScale="160" zoomScaleNormal="160" workbookViewId="0">
      <selection activeCell="B8" sqref="B8"/>
    </sheetView>
  </sheetViews>
  <sheetFormatPr defaultColWidth="9.6640625" defaultRowHeight="14.4" x14ac:dyDescent="0.3"/>
  <cols>
    <col min="1" max="1" width="36" customWidth="1"/>
    <col min="2" max="2" width="28.44140625" customWidth="1"/>
  </cols>
  <sheetData>
    <row r="1" spans="1:5" ht="15.6" x14ac:dyDescent="0.3">
      <c r="A1" s="130" t="s">
        <v>344</v>
      </c>
      <c r="B1" s="130">
        <v>2025</v>
      </c>
    </row>
    <row r="2" spans="1:5" ht="27.75" customHeight="1" x14ac:dyDescent="0.3">
      <c r="A2" s="131" t="s">
        <v>345</v>
      </c>
      <c r="B2" s="132">
        <v>169300</v>
      </c>
    </row>
    <row r="3" spans="1:5" ht="37.5" customHeight="1" x14ac:dyDescent="0.3">
      <c r="A3" s="131" t="s">
        <v>346</v>
      </c>
      <c r="B3" s="132">
        <v>253200</v>
      </c>
    </row>
    <row r="4" spans="1:5" ht="31.5" customHeight="1" x14ac:dyDescent="0.3">
      <c r="A4" s="131" t="s">
        <v>347</v>
      </c>
      <c r="B4" s="132">
        <v>169300</v>
      </c>
    </row>
    <row r="5" spans="1:5" ht="30.75" customHeight="1" x14ac:dyDescent="0.3">
      <c r="A5" s="133" t="s">
        <v>348</v>
      </c>
      <c r="B5" s="132">
        <v>236400</v>
      </c>
      <c r="C5" s="40"/>
      <c r="D5" s="134"/>
      <c r="E5" s="134"/>
    </row>
    <row r="6" spans="1:5" ht="30.75" customHeight="1" x14ac:dyDescent="0.3">
      <c r="A6" s="131" t="s">
        <v>349</v>
      </c>
      <c r="B6" s="132">
        <v>132600</v>
      </c>
      <c r="C6" s="40"/>
      <c r="D6" s="135"/>
      <c r="E6" s="136"/>
    </row>
    <row r="7" spans="1:5" ht="30.75" customHeight="1" x14ac:dyDescent="0.3">
      <c r="A7" s="131" t="s">
        <v>350</v>
      </c>
      <c r="B7" s="132">
        <v>221300</v>
      </c>
      <c r="C7" s="40"/>
      <c r="D7" s="135"/>
      <c r="E7" s="136"/>
    </row>
    <row r="8" spans="1:5" ht="30" customHeight="1" x14ac:dyDescent="0.3">
      <c r="A8" s="131" t="s">
        <v>351</v>
      </c>
      <c r="B8" s="132">
        <v>161200</v>
      </c>
      <c r="C8" s="40"/>
      <c r="D8" s="135"/>
      <c r="E8" s="136"/>
    </row>
    <row r="9" spans="1:5" ht="40.5" customHeight="1" x14ac:dyDescent="0.3">
      <c r="A9" s="131" t="s">
        <v>352</v>
      </c>
      <c r="B9" s="132">
        <v>164500</v>
      </c>
      <c r="C9" s="40"/>
      <c r="D9" s="137"/>
      <c r="E9" s="136"/>
    </row>
  </sheetData>
  <pageMargins left="0.7" right="0.7" top="0.75" bottom="0.75" header="0.3" footer="0.3"/>
  <pageSetup paperSize="9" orientation="portrait" horizontalDpi="1200"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F37"/>
  <sheetViews>
    <sheetView zoomScale="118" zoomScaleNormal="118" workbookViewId="0">
      <selection activeCell="G17" sqref="G17"/>
    </sheetView>
  </sheetViews>
  <sheetFormatPr defaultRowHeight="18.45" customHeight="1" x14ac:dyDescent="0.3"/>
  <cols>
    <col min="1" max="1" width="99.88671875" customWidth="1"/>
    <col min="2" max="2" width="28.6640625" customWidth="1"/>
    <col min="3" max="3" width="33.6640625" customWidth="1"/>
    <col min="4" max="4" width="12.33203125" customWidth="1"/>
  </cols>
  <sheetData>
    <row r="1" spans="1:6" ht="17.399999999999999" x14ac:dyDescent="0.3">
      <c r="A1" s="158" t="s">
        <v>353</v>
      </c>
      <c r="B1" s="159" t="s">
        <v>79</v>
      </c>
      <c r="C1" s="160" t="s">
        <v>79</v>
      </c>
      <c r="D1" s="161"/>
      <c r="E1" s="161"/>
    </row>
    <row r="2" spans="1:6" ht="57.75" customHeight="1" x14ac:dyDescent="0.35">
      <c r="A2" s="162" t="s">
        <v>354</v>
      </c>
      <c r="B2" s="163" t="s">
        <v>79</v>
      </c>
      <c r="C2" s="164" t="s">
        <v>79</v>
      </c>
      <c r="D2" s="161"/>
      <c r="E2" s="161"/>
    </row>
    <row r="3" spans="1:6" ht="29.25" customHeight="1" x14ac:dyDescent="0.3">
      <c r="A3" s="165" t="s">
        <v>355</v>
      </c>
      <c r="B3" s="163" t="s">
        <v>356</v>
      </c>
      <c r="C3" s="164" t="s">
        <v>357</v>
      </c>
      <c r="D3" s="161"/>
      <c r="E3" s="161"/>
    </row>
    <row r="4" spans="1:6" ht="15.6" x14ac:dyDescent="0.3">
      <c r="A4" s="166" t="s">
        <v>358</v>
      </c>
      <c r="B4" s="168">
        <v>68058</v>
      </c>
      <c r="C4" s="170">
        <v>136116</v>
      </c>
      <c r="D4" s="161"/>
      <c r="E4" s="161"/>
    </row>
    <row r="5" spans="1:6" ht="17.399999999999999" x14ac:dyDescent="0.3">
      <c r="A5" s="166" t="s">
        <v>217</v>
      </c>
      <c r="B5" s="171">
        <v>72917</v>
      </c>
      <c r="C5" s="170">
        <v>145834</v>
      </c>
      <c r="D5" s="161"/>
      <c r="E5" s="161"/>
    </row>
    <row r="6" spans="1:6" ht="15.6" x14ac:dyDescent="0.3">
      <c r="A6" s="166" t="s">
        <v>218</v>
      </c>
      <c r="B6" s="168">
        <v>118114</v>
      </c>
      <c r="C6" s="170">
        <v>236228</v>
      </c>
      <c r="D6" s="161"/>
      <c r="E6" s="161"/>
    </row>
    <row r="7" spans="1:6" ht="15.6" x14ac:dyDescent="0.3">
      <c r="A7" s="166" t="s">
        <v>79</v>
      </c>
      <c r="B7" s="167" t="s">
        <v>79</v>
      </c>
      <c r="C7" s="169" t="s">
        <v>79</v>
      </c>
      <c r="D7" s="161"/>
      <c r="E7" s="161"/>
    </row>
    <row r="8" spans="1:6" ht="16.2" x14ac:dyDescent="0.35">
      <c r="A8" s="172" t="s">
        <v>359</v>
      </c>
      <c r="B8" s="167" t="s">
        <v>79</v>
      </c>
      <c r="C8" s="169" t="s">
        <v>79</v>
      </c>
      <c r="D8" s="161"/>
      <c r="E8" s="161"/>
    </row>
    <row r="9" spans="1:6" ht="15.6" x14ac:dyDescent="0.3">
      <c r="A9" s="166" t="s">
        <v>360</v>
      </c>
      <c r="B9" s="168">
        <v>72864</v>
      </c>
      <c r="C9" s="170">
        <v>145727</v>
      </c>
      <c r="D9" s="161"/>
      <c r="E9" s="161"/>
    </row>
    <row r="10" spans="1:6" ht="15.6" x14ac:dyDescent="0.3">
      <c r="A10" s="166" t="s">
        <v>361</v>
      </c>
      <c r="B10" s="168">
        <v>99835</v>
      </c>
      <c r="C10" s="170">
        <v>199669</v>
      </c>
      <c r="D10" s="161"/>
      <c r="E10" s="161"/>
      <c r="F10" s="123"/>
    </row>
    <row r="11" spans="1:6" ht="15.6" x14ac:dyDescent="0.3">
      <c r="A11" s="166" t="s">
        <v>362</v>
      </c>
      <c r="B11" s="168">
        <v>89312</v>
      </c>
      <c r="C11" s="170">
        <v>178623</v>
      </c>
      <c r="D11" s="161"/>
      <c r="E11" s="161"/>
      <c r="F11" s="123"/>
    </row>
    <row r="12" spans="1:6" ht="15.6" x14ac:dyDescent="0.3">
      <c r="A12" s="166" t="s">
        <v>363</v>
      </c>
      <c r="B12" s="168">
        <v>64838</v>
      </c>
      <c r="C12" s="170">
        <v>129675</v>
      </c>
      <c r="D12" s="161"/>
      <c r="E12" s="161"/>
      <c r="F12" s="123"/>
    </row>
    <row r="13" spans="1:6" ht="15.6" x14ac:dyDescent="0.3">
      <c r="A13" s="173" t="s">
        <v>364</v>
      </c>
      <c r="B13" s="168">
        <v>80363</v>
      </c>
      <c r="C13" s="170">
        <v>160726</v>
      </c>
      <c r="D13" s="161"/>
      <c r="E13" s="161"/>
      <c r="F13" s="123"/>
    </row>
    <row r="14" spans="1:6" ht="15.6" x14ac:dyDescent="0.3">
      <c r="A14" s="174" t="s">
        <v>79</v>
      </c>
      <c r="B14" s="167" t="s">
        <v>79</v>
      </c>
      <c r="C14" s="175" t="s">
        <v>79</v>
      </c>
      <c r="D14" s="161"/>
      <c r="E14" s="161"/>
      <c r="F14" s="123"/>
    </row>
    <row r="15" spans="1:6" ht="16.2" x14ac:dyDescent="0.35">
      <c r="A15" s="176" t="s">
        <v>365</v>
      </c>
      <c r="B15" s="167" t="s">
        <v>79</v>
      </c>
      <c r="C15" s="177" t="s">
        <v>79</v>
      </c>
      <c r="D15" s="161"/>
      <c r="E15" s="161"/>
      <c r="F15" s="123"/>
    </row>
    <row r="16" spans="1:6" ht="15.6" x14ac:dyDescent="0.3">
      <c r="A16" s="166" t="s">
        <v>366</v>
      </c>
      <c r="B16" s="168">
        <v>106295</v>
      </c>
      <c r="C16" s="178">
        <v>212590</v>
      </c>
      <c r="D16" s="161"/>
      <c r="E16" s="161"/>
      <c r="F16" s="123"/>
    </row>
    <row r="17" spans="1:6" ht="15.6" x14ac:dyDescent="0.3">
      <c r="A17" s="173" t="s">
        <v>79</v>
      </c>
      <c r="B17" s="179" t="s">
        <v>79</v>
      </c>
      <c r="C17" s="175" t="s">
        <v>79</v>
      </c>
      <c r="D17" s="161"/>
      <c r="E17" s="161"/>
      <c r="F17" s="123"/>
    </row>
    <row r="18" spans="1:6" ht="15.6" x14ac:dyDescent="0.3">
      <c r="A18" s="174" t="s">
        <v>79</v>
      </c>
      <c r="B18" s="180" t="s">
        <v>79</v>
      </c>
      <c r="C18" s="177" t="s">
        <v>79</v>
      </c>
      <c r="D18" s="161"/>
      <c r="E18" s="161"/>
      <c r="F18" s="123"/>
    </row>
    <row r="19" spans="1:6" ht="15.6" x14ac:dyDescent="0.3">
      <c r="A19" s="181" t="s">
        <v>79</v>
      </c>
      <c r="B19" s="182" t="s">
        <v>79</v>
      </c>
      <c r="C19" s="183" t="s">
        <v>79</v>
      </c>
      <c r="D19" s="161"/>
      <c r="E19" s="161"/>
      <c r="F19" s="123"/>
    </row>
    <row r="20" spans="1:6" ht="14.4" x14ac:dyDescent="0.3">
      <c r="A20" s="161"/>
      <c r="B20" s="161"/>
      <c r="C20" s="161"/>
      <c r="D20" s="161"/>
      <c r="E20" s="161"/>
      <c r="F20" s="123"/>
    </row>
    <row r="21" spans="1:6" ht="14.4" x14ac:dyDescent="0.3">
      <c r="A21" s="161"/>
      <c r="B21" s="161"/>
      <c r="C21" s="161"/>
      <c r="D21" s="161"/>
      <c r="E21" s="161"/>
      <c r="F21" s="123"/>
    </row>
    <row r="22" spans="1:6" ht="14.4" x14ac:dyDescent="0.3">
      <c r="A22" s="184" t="s">
        <v>79</v>
      </c>
      <c r="B22" s="185" t="s">
        <v>367</v>
      </c>
      <c r="C22" s="186" t="s">
        <v>368</v>
      </c>
      <c r="D22" s="187" t="s">
        <v>79</v>
      </c>
      <c r="E22" s="161"/>
      <c r="F22" s="123"/>
    </row>
    <row r="23" spans="1:6" ht="14.4" x14ac:dyDescent="0.3">
      <c r="A23" s="188" t="s">
        <v>79</v>
      </c>
      <c r="B23" s="189" t="s">
        <v>369</v>
      </c>
      <c r="C23" s="190" t="s">
        <v>370</v>
      </c>
      <c r="D23" s="191" t="s">
        <v>371</v>
      </c>
      <c r="E23" s="161"/>
      <c r="F23" s="123"/>
    </row>
    <row r="24" spans="1:6" ht="14.4" x14ac:dyDescent="0.3">
      <c r="A24" s="192" t="s">
        <v>372</v>
      </c>
      <c r="B24" s="189">
        <v>2025</v>
      </c>
      <c r="C24" s="190" t="s">
        <v>373</v>
      </c>
      <c r="D24" s="191" t="s">
        <v>374</v>
      </c>
      <c r="E24" s="161"/>
      <c r="F24" s="123"/>
    </row>
    <row r="25" spans="1:6" ht="14.4" x14ac:dyDescent="0.3">
      <c r="A25" s="193" t="s">
        <v>375</v>
      </c>
      <c r="B25" s="194">
        <v>221598</v>
      </c>
      <c r="C25" s="195">
        <v>51424</v>
      </c>
      <c r="D25" s="196">
        <v>273022</v>
      </c>
      <c r="E25" s="161"/>
      <c r="F25" s="123"/>
    </row>
    <row r="26" spans="1:6" ht="14.4" x14ac:dyDescent="0.3">
      <c r="A26" s="193" t="s">
        <v>376</v>
      </c>
      <c r="B26" s="194">
        <v>305651</v>
      </c>
      <c r="C26" s="195">
        <v>51424</v>
      </c>
      <c r="D26" s="196">
        <v>357075</v>
      </c>
      <c r="E26" s="161"/>
      <c r="F26" s="123"/>
    </row>
    <row r="27" spans="1:6" ht="14.4" x14ac:dyDescent="0.3">
      <c r="A27" s="193" t="s">
        <v>377</v>
      </c>
      <c r="B27" s="194">
        <v>534892</v>
      </c>
      <c r="C27" s="195">
        <v>51424</v>
      </c>
      <c r="D27" s="196">
        <v>586316</v>
      </c>
      <c r="E27" s="161"/>
      <c r="F27" s="123"/>
    </row>
    <row r="28" spans="1:6" ht="14.4" x14ac:dyDescent="0.3">
      <c r="A28" s="161"/>
      <c r="B28" s="161"/>
      <c r="C28" s="161"/>
      <c r="D28" s="161"/>
      <c r="E28" s="161"/>
      <c r="F28" s="123"/>
    </row>
    <row r="29" spans="1:6" ht="14.4" x14ac:dyDescent="0.3">
      <c r="A29" s="197"/>
      <c r="B29" s="197"/>
      <c r="C29" s="197"/>
      <c r="D29" s="197"/>
      <c r="E29" s="197"/>
      <c r="F29" s="123"/>
    </row>
    <row r="30" spans="1:6" ht="14.4" x14ac:dyDescent="0.3">
      <c r="A30" s="198"/>
      <c r="B30" s="199"/>
      <c r="C30" s="200"/>
      <c r="D30" s="201"/>
      <c r="E30" s="202"/>
      <c r="F30" s="123"/>
    </row>
    <row r="31" spans="1:6" ht="14.4" x14ac:dyDescent="0.3">
      <c r="A31" s="198"/>
      <c r="B31" s="199"/>
      <c r="C31" s="200"/>
      <c r="D31" s="203"/>
      <c r="E31" s="202"/>
      <c r="F31" s="123"/>
    </row>
    <row r="32" spans="1:6" ht="14.4" x14ac:dyDescent="0.3">
      <c r="A32" s="204"/>
      <c r="B32" s="199"/>
      <c r="C32" s="200"/>
      <c r="D32" s="200"/>
      <c r="E32" s="202"/>
      <c r="F32" s="123"/>
    </row>
    <row r="33" spans="1:5" ht="14.4" x14ac:dyDescent="0.3">
      <c r="A33" s="205"/>
      <c r="B33" s="201"/>
      <c r="C33" s="201"/>
      <c r="D33" s="201"/>
      <c r="E33" s="64"/>
    </row>
    <row r="34" spans="1:5" ht="14.4" x14ac:dyDescent="0.3">
      <c r="A34" s="205"/>
      <c r="B34" s="201"/>
      <c r="C34" s="201"/>
      <c r="D34" s="201"/>
      <c r="E34" s="64"/>
    </row>
    <row r="35" spans="1:5" ht="14.4" x14ac:dyDescent="0.3">
      <c r="A35" s="205"/>
      <c r="B35" s="201"/>
      <c r="C35" s="201"/>
      <c r="D35" s="201"/>
      <c r="E35" s="64"/>
    </row>
    <row r="36" spans="1:5" ht="14.4" x14ac:dyDescent="0.3">
      <c r="A36" s="64"/>
      <c r="B36" s="64"/>
      <c r="C36" s="64"/>
      <c r="D36" s="64"/>
      <c r="E36" s="64"/>
    </row>
    <row r="37" spans="1:5" ht="14.4" x14ac:dyDescent="0.3">
      <c r="A37" s="64"/>
      <c r="B37" s="64"/>
      <c r="C37" s="64"/>
      <c r="D37" s="64"/>
      <c r="E37" s="64"/>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9B602F-B0DE-42DE-AB62-97BE68705A67}">
  <dimension ref="A1:C5"/>
  <sheetViews>
    <sheetView workbookViewId="0">
      <selection activeCell="B16" sqref="B16"/>
    </sheetView>
  </sheetViews>
  <sheetFormatPr defaultRowHeight="14.4" x14ac:dyDescent="0.3"/>
  <cols>
    <col min="1" max="1" width="22.109375" bestFit="1" customWidth="1"/>
    <col min="2" max="2" width="55.88671875" bestFit="1" customWidth="1"/>
    <col min="3" max="3" width="15.109375" bestFit="1" customWidth="1"/>
  </cols>
  <sheetData>
    <row r="1" spans="1:3" ht="23.4" x14ac:dyDescent="0.3">
      <c r="A1" s="317" t="s">
        <v>465</v>
      </c>
      <c r="B1" s="317"/>
      <c r="C1" s="312" t="s">
        <v>466</v>
      </c>
    </row>
    <row r="2" spans="1:3" s="313" customFormat="1" ht="72" customHeight="1" x14ac:dyDescent="0.3">
      <c r="A2" s="318" t="s">
        <v>467</v>
      </c>
      <c r="B2" s="319"/>
    </row>
    <row r="3" spans="1:3" s="313" customFormat="1" ht="37.5" customHeight="1" x14ac:dyDescent="0.3">
      <c r="A3" s="313" t="s">
        <v>162</v>
      </c>
      <c r="B3" s="313" t="s">
        <v>111</v>
      </c>
      <c r="C3" s="313" t="s">
        <v>468</v>
      </c>
    </row>
    <row r="4" spans="1:3" s="313" customFormat="1" ht="25.5" customHeight="1" x14ac:dyDescent="0.3">
      <c r="A4" s="313" t="s">
        <v>469</v>
      </c>
      <c r="B4" s="313" t="s">
        <v>470</v>
      </c>
      <c r="C4" s="314">
        <v>169968</v>
      </c>
    </row>
    <row r="5" spans="1:3" s="315" customFormat="1" ht="31.5" customHeight="1" x14ac:dyDescent="0.3">
      <c r="A5" s="313" t="s">
        <v>469</v>
      </c>
      <c r="B5" s="315" t="s">
        <v>471</v>
      </c>
      <c r="C5" s="313" t="s">
        <v>420</v>
      </c>
    </row>
  </sheetData>
  <mergeCells count="2">
    <mergeCell ref="A1:B1"/>
    <mergeCell ref="A2:B2"/>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34"/>
  <sheetViews>
    <sheetView zoomScale="160" zoomScaleNormal="160" workbookViewId="0">
      <selection activeCell="L11" sqref="L11"/>
    </sheetView>
  </sheetViews>
  <sheetFormatPr defaultRowHeight="23.1" customHeight="1" x14ac:dyDescent="0.3"/>
  <cols>
    <col min="1" max="1" width="33.5546875" customWidth="1"/>
    <col min="2" max="2" width="38.109375" bestFit="1" customWidth="1"/>
    <col min="3" max="3" width="15.6640625" customWidth="1"/>
    <col min="4" max="4" width="23.44140625" customWidth="1"/>
  </cols>
  <sheetData>
    <row r="1" spans="1:6" ht="21.6" x14ac:dyDescent="0.55000000000000004">
      <c r="A1" s="65" t="s">
        <v>378</v>
      </c>
      <c r="B1" s="66"/>
      <c r="C1" s="67"/>
      <c r="D1" s="68" t="s">
        <v>114</v>
      </c>
    </row>
    <row r="2" spans="1:6" ht="19.2" x14ac:dyDescent="0.5">
      <c r="A2" s="95" t="s">
        <v>123</v>
      </c>
      <c r="B2" s="95"/>
      <c r="C2" s="70" t="s">
        <v>379</v>
      </c>
      <c r="D2" s="70" t="s">
        <v>380</v>
      </c>
    </row>
    <row r="3" spans="1:6" ht="14.4" x14ac:dyDescent="0.3">
      <c r="A3" s="72" t="s">
        <v>15</v>
      </c>
      <c r="B3" s="72" t="s">
        <v>16</v>
      </c>
      <c r="C3" s="73">
        <v>146568</v>
      </c>
      <c r="D3" s="73">
        <f>+C3/12</f>
        <v>12214</v>
      </c>
    </row>
    <row r="4" spans="1:6" ht="14.4" x14ac:dyDescent="0.3">
      <c r="A4" s="72" t="s">
        <v>381</v>
      </c>
      <c r="B4" s="72" t="s">
        <v>382</v>
      </c>
      <c r="C4" s="73">
        <v>250888</v>
      </c>
      <c r="D4" s="73">
        <f t="shared" ref="D4:D30" si="0">+C4/12</f>
        <v>20907.333333333332</v>
      </c>
    </row>
    <row r="5" spans="1:6" ht="14.4" x14ac:dyDescent="0.3">
      <c r="A5" s="72" t="s">
        <v>17</v>
      </c>
      <c r="B5" s="72" t="s">
        <v>18</v>
      </c>
      <c r="C5" s="73">
        <v>146568</v>
      </c>
      <c r="D5" s="73">
        <f t="shared" si="0"/>
        <v>12214</v>
      </c>
    </row>
    <row r="6" spans="1:6" ht="14.4" x14ac:dyDescent="0.3">
      <c r="A6" s="72" t="s">
        <v>383</v>
      </c>
      <c r="B6" s="72" t="s">
        <v>384</v>
      </c>
      <c r="C6" s="73">
        <v>153554</v>
      </c>
      <c r="D6" s="73">
        <f t="shared" si="0"/>
        <v>12796.166666666666</v>
      </c>
    </row>
    <row r="7" spans="1:6" ht="14.4" x14ac:dyDescent="0.3">
      <c r="A7" s="72" t="s">
        <v>385</v>
      </c>
      <c r="B7" s="72" t="s">
        <v>386</v>
      </c>
      <c r="C7" s="73">
        <v>146568</v>
      </c>
      <c r="D7" s="73">
        <f t="shared" si="0"/>
        <v>12214</v>
      </c>
    </row>
    <row r="8" spans="1:6" ht="14.4" x14ac:dyDescent="0.3">
      <c r="A8" s="72" t="s">
        <v>387</v>
      </c>
      <c r="B8" s="72" t="s">
        <v>388</v>
      </c>
      <c r="C8" s="73">
        <v>146568</v>
      </c>
      <c r="D8" s="73">
        <f t="shared" si="0"/>
        <v>12214</v>
      </c>
    </row>
    <row r="9" spans="1:6" ht="14.4" x14ac:dyDescent="0.3">
      <c r="A9" s="72" t="s">
        <v>389</v>
      </c>
      <c r="B9" s="72" t="s">
        <v>390</v>
      </c>
      <c r="C9" s="73">
        <v>146568</v>
      </c>
      <c r="D9" s="73">
        <f t="shared" si="0"/>
        <v>12214</v>
      </c>
    </row>
    <row r="10" spans="1:6" ht="14.4" x14ac:dyDescent="0.3">
      <c r="A10" s="72" t="s">
        <v>391</v>
      </c>
      <c r="B10" s="72" t="s">
        <v>392</v>
      </c>
      <c r="C10" s="74">
        <v>159051</v>
      </c>
      <c r="D10" s="73">
        <f t="shared" si="0"/>
        <v>13254.25</v>
      </c>
    </row>
    <row r="11" spans="1:6" ht="14.4" x14ac:dyDescent="0.3">
      <c r="A11" s="94"/>
      <c r="B11" s="94"/>
      <c r="C11" s="74"/>
      <c r="D11" s="73"/>
    </row>
    <row r="12" spans="1:6" ht="14.4" x14ac:dyDescent="0.3">
      <c r="A12" s="94" t="s">
        <v>393</v>
      </c>
      <c r="B12" s="94" t="s">
        <v>394</v>
      </c>
      <c r="C12" s="74">
        <v>161400</v>
      </c>
      <c r="D12" s="73">
        <f t="shared" si="0"/>
        <v>13450</v>
      </c>
    </row>
    <row r="13" spans="1:6" ht="14.4" x14ac:dyDescent="0.3">
      <c r="A13" s="94"/>
      <c r="B13" s="94"/>
      <c r="C13" s="73"/>
      <c r="D13" s="73"/>
    </row>
    <row r="14" spans="1:6" ht="19.2" x14ac:dyDescent="0.5">
      <c r="A14" s="138" t="s">
        <v>162</v>
      </c>
      <c r="B14" s="139"/>
      <c r="C14" s="70" t="s">
        <v>379</v>
      </c>
      <c r="D14" s="70" t="s">
        <v>380</v>
      </c>
    </row>
    <row r="15" spans="1:6" ht="14.4" x14ac:dyDescent="0.3">
      <c r="A15" s="72" t="s">
        <v>395</v>
      </c>
      <c r="B15" s="72" t="s">
        <v>396</v>
      </c>
      <c r="C15" s="73">
        <v>243729</v>
      </c>
      <c r="D15" s="73">
        <f>C15/12</f>
        <v>20310.75</v>
      </c>
      <c r="F15" s="92"/>
    </row>
    <row r="16" spans="1:6" ht="14.4" x14ac:dyDescent="0.3">
      <c r="A16" s="72" t="s">
        <v>397</v>
      </c>
      <c r="B16" s="72" t="s">
        <v>396</v>
      </c>
      <c r="C16" s="73">
        <v>276095</v>
      </c>
      <c r="D16" s="73">
        <f>C16/12</f>
        <v>23007.916666666668</v>
      </c>
      <c r="F16" s="92"/>
    </row>
    <row r="17" spans="1:9" ht="14.4" x14ac:dyDescent="0.3">
      <c r="A17" s="72" t="s">
        <v>398</v>
      </c>
      <c r="B17" s="72" t="s">
        <v>396</v>
      </c>
      <c r="C17" s="73">
        <v>341606</v>
      </c>
      <c r="D17" s="73">
        <f>C17/12</f>
        <v>28467.166666666668</v>
      </c>
      <c r="F17" s="92"/>
    </row>
    <row r="18" spans="1:9" ht="14.4" x14ac:dyDescent="0.3">
      <c r="A18" s="72" t="s">
        <v>399</v>
      </c>
      <c r="B18" s="72" t="s">
        <v>396</v>
      </c>
      <c r="C18" s="73">
        <v>486424</v>
      </c>
      <c r="D18" s="73">
        <f>C18/12</f>
        <v>40535.333333333336</v>
      </c>
      <c r="F18" s="92"/>
    </row>
    <row r="19" spans="1:9" ht="14.4" x14ac:dyDescent="0.3">
      <c r="A19" s="72" t="s">
        <v>400</v>
      </c>
      <c r="B19" s="72" t="s">
        <v>396</v>
      </c>
      <c r="C19" s="74" t="s">
        <v>253</v>
      </c>
      <c r="D19" s="74" t="s">
        <v>253</v>
      </c>
      <c r="F19" s="92"/>
    </row>
    <row r="20" spans="1:9" ht="14.4" x14ac:dyDescent="0.3">
      <c r="A20" s="72"/>
      <c r="B20" s="72"/>
      <c r="C20" s="74"/>
      <c r="D20" s="74"/>
      <c r="F20" s="92"/>
    </row>
    <row r="21" spans="1:9" ht="14.4" x14ac:dyDescent="0.3">
      <c r="A21" s="72" t="s">
        <v>401</v>
      </c>
      <c r="B21" s="72" t="s">
        <v>402</v>
      </c>
      <c r="C21" s="73">
        <v>260228</v>
      </c>
      <c r="D21" s="73">
        <f>C21/12</f>
        <v>21685.666666666668</v>
      </c>
      <c r="F21" s="92"/>
    </row>
    <row r="22" spans="1:9" ht="14.4" x14ac:dyDescent="0.3">
      <c r="A22" s="72" t="s">
        <v>403</v>
      </c>
      <c r="B22" s="72" t="s">
        <v>404</v>
      </c>
      <c r="C22" s="73">
        <v>299880</v>
      </c>
      <c r="D22" s="73">
        <f t="shared" ref="D22:D24" si="1">C22/12</f>
        <v>24990</v>
      </c>
      <c r="F22" s="92"/>
    </row>
    <row r="23" spans="1:9" ht="14.4" x14ac:dyDescent="0.3">
      <c r="A23" s="72" t="s">
        <v>405</v>
      </c>
      <c r="B23" s="72" t="s">
        <v>406</v>
      </c>
      <c r="C23" s="73">
        <v>382822</v>
      </c>
      <c r="D23" s="73">
        <f t="shared" si="1"/>
        <v>31901.833333333332</v>
      </c>
      <c r="F23" s="92"/>
    </row>
    <row r="24" spans="1:9" ht="14.4" x14ac:dyDescent="0.3">
      <c r="A24" s="72" t="s">
        <v>407</v>
      </c>
      <c r="B24" s="72" t="s">
        <v>408</v>
      </c>
      <c r="C24" s="73">
        <v>512609</v>
      </c>
      <c r="D24" s="73">
        <f t="shared" si="1"/>
        <v>42717.416666666664</v>
      </c>
      <c r="F24" s="92"/>
    </row>
    <row r="25" spans="1:9" ht="14.4" x14ac:dyDescent="0.3">
      <c r="A25" s="72" t="s">
        <v>409</v>
      </c>
      <c r="B25" s="72" t="s">
        <v>410</v>
      </c>
      <c r="C25" s="74" t="s">
        <v>253</v>
      </c>
      <c r="D25" s="74" t="s">
        <v>253</v>
      </c>
      <c r="F25" s="92"/>
    </row>
    <row r="26" spans="1:9" ht="14.4" x14ac:dyDescent="0.3">
      <c r="A26" s="72"/>
      <c r="B26" s="72"/>
      <c r="C26" s="73"/>
      <c r="D26" s="73"/>
      <c r="F26" s="92"/>
    </row>
    <row r="27" spans="1:9" ht="14.4" x14ac:dyDescent="0.3">
      <c r="A27" s="72" t="s">
        <v>63</v>
      </c>
      <c r="B27" s="72" t="s">
        <v>411</v>
      </c>
      <c r="C27" s="73">
        <v>275125</v>
      </c>
      <c r="D27" s="73">
        <f t="shared" si="0"/>
        <v>22927.083333333332</v>
      </c>
    </row>
    <row r="28" spans="1:9" ht="14.4" x14ac:dyDescent="0.3">
      <c r="A28" s="72" t="s">
        <v>63</v>
      </c>
      <c r="B28" s="72" t="s">
        <v>412</v>
      </c>
      <c r="C28" s="73">
        <v>332765</v>
      </c>
      <c r="D28" s="73">
        <f t="shared" si="0"/>
        <v>27730.416666666668</v>
      </c>
    </row>
    <row r="29" spans="1:9" ht="14.4" x14ac:dyDescent="0.3">
      <c r="A29" s="72" t="s">
        <v>63</v>
      </c>
      <c r="B29" s="72" t="s">
        <v>413</v>
      </c>
      <c r="C29" s="74">
        <v>424855</v>
      </c>
      <c r="D29" s="73">
        <f t="shared" si="0"/>
        <v>35404.583333333336</v>
      </c>
      <c r="F29" s="92"/>
      <c r="I29" s="96"/>
    </row>
    <row r="30" spans="1:9" ht="14.4" x14ac:dyDescent="0.3">
      <c r="A30" s="72" t="s">
        <v>63</v>
      </c>
      <c r="B30" s="72" t="s">
        <v>414</v>
      </c>
      <c r="C30" s="74">
        <v>562283</v>
      </c>
      <c r="D30" s="73">
        <f t="shared" si="0"/>
        <v>46856.916666666664</v>
      </c>
    </row>
    <row r="31" spans="1:9" ht="14.4" x14ac:dyDescent="0.3">
      <c r="A31" s="72" t="s">
        <v>63</v>
      </c>
      <c r="B31" s="72" t="s">
        <v>415</v>
      </c>
      <c r="C31" s="74" t="s">
        <v>253</v>
      </c>
      <c r="D31" s="74" t="s">
        <v>253</v>
      </c>
    </row>
    <row r="32" spans="1:9" ht="14.4" x14ac:dyDescent="0.3">
      <c r="A32" s="77"/>
      <c r="B32" s="77"/>
      <c r="C32" s="97"/>
      <c r="D32" s="97"/>
    </row>
    <row r="33" spans="1:4" ht="14.4" x14ac:dyDescent="0.3">
      <c r="A33" s="77" t="s">
        <v>416</v>
      </c>
      <c r="B33" s="77"/>
      <c r="C33" s="97"/>
      <c r="D33" s="97"/>
    </row>
    <row r="34" spans="1:4" ht="14.4" x14ac:dyDescent="0.3">
      <c r="A34" s="77"/>
      <c r="B34" s="77"/>
      <c r="C34" s="78"/>
      <c r="D34" s="78"/>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H21"/>
  <sheetViews>
    <sheetView workbookViewId="0">
      <selection activeCell="L11" sqref="L11"/>
    </sheetView>
  </sheetViews>
  <sheetFormatPr defaultColWidth="9.33203125" defaultRowHeight="15.6" x14ac:dyDescent="0.3"/>
  <cols>
    <col min="1" max="1" width="47.88671875" style="1" customWidth="1"/>
    <col min="2" max="2" width="20.6640625" style="1" bestFit="1" customWidth="1"/>
    <col min="3" max="3" width="19" style="1" bestFit="1" customWidth="1"/>
    <col min="4" max="4" width="18.5546875" style="1" bestFit="1" customWidth="1"/>
    <col min="5" max="16384" width="9.33203125" style="1"/>
  </cols>
  <sheetData>
    <row r="1" spans="1:8" x14ac:dyDescent="0.3">
      <c r="A1" s="343" t="s">
        <v>79</v>
      </c>
      <c r="B1" s="344"/>
      <c r="C1" s="345" t="s">
        <v>417</v>
      </c>
      <c r="D1" s="346"/>
      <c r="E1" s="235" t="s">
        <v>79</v>
      </c>
      <c r="F1" s="222"/>
      <c r="G1" s="222"/>
      <c r="H1" s="222"/>
    </row>
    <row r="2" spans="1:8" x14ac:dyDescent="0.3">
      <c r="A2" s="347" t="s">
        <v>418</v>
      </c>
      <c r="B2" s="348"/>
      <c r="C2" s="236" t="s">
        <v>419</v>
      </c>
      <c r="D2" s="236" t="s">
        <v>380</v>
      </c>
      <c r="E2" s="235" t="s">
        <v>79</v>
      </c>
      <c r="F2" s="222"/>
      <c r="G2" s="222"/>
      <c r="H2" s="222"/>
    </row>
    <row r="3" spans="1:8" x14ac:dyDescent="0.3">
      <c r="A3" s="243" t="s">
        <v>123</v>
      </c>
      <c r="B3" s="237" t="s">
        <v>79</v>
      </c>
      <c r="C3" s="235" t="s">
        <v>79</v>
      </c>
      <c r="D3" s="235" t="s">
        <v>79</v>
      </c>
      <c r="E3" s="235" t="s">
        <v>79</v>
      </c>
      <c r="F3" s="222"/>
      <c r="G3" s="222"/>
      <c r="H3" s="222"/>
    </row>
    <row r="4" spans="1:8" x14ac:dyDescent="0.3">
      <c r="A4" s="244" t="s">
        <v>15</v>
      </c>
      <c r="B4" s="238" t="s">
        <v>16</v>
      </c>
      <c r="C4" s="239">
        <v>149628</v>
      </c>
      <c r="D4" s="239">
        <v>12469</v>
      </c>
      <c r="E4" s="235" t="s">
        <v>79</v>
      </c>
      <c r="F4" s="222"/>
      <c r="G4" s="222"/>
      <c r="H4" s="222"/>
    </row>
    <row r="5" spans="1:8" x14ac:dyDescent="0.3">
      <c r="A5" s="245" t="s">
        <v>17</v>
      </c>
      <c r="B5" s="240" t="s">
        <v>18</v>
      </c>
      <c r="C5" s="241">
        <v>149628</v>
      </c>
      <c r="D5" s="241">
        <v>12469</v>
      </c>
      <c r="E5" s="235" t="s">
        <v>79</v>
      </c>
      <c r="F5" s="222"/>
      <c r="G5" s="222"/>
      <c r="H5" s="222"/>
    </row>
    <row r="6" spans="1:8" x14ac:dyDescent="0.3">
      <c r="A6" s="245" t="s">
        <v>132</v>
      </c>
      <c r="B6" s="240" t="s">
        <v>131</v>
      </c>
      <c r="C6" s="240" t="s">
        <v>420</v>
      </c>
      <c r="D6" s="240" t="s">
        <v>420</v>
      </c>
      <c r="E6" s="235" t="s">
        <v>79</v>
      </c>
      <c r="F6" s="222"/>
      <c r="G6" s="222"/>
      <c r="H6" s="222"/>
    </row>
    <row r="7" spans="1:8" x14ac:dyDescent="0.3">
      <c r="A7" s="243" t="s">
        <v>421</v>
      </c>
      <c r="B7" s="237" t="s">
        <v>79</v>
      </c>
      <c r="C7" s="235" t="s">
        <v>79</v>
      </c>
      <c r="D7" s="235" t="s">
        <v>79</v>
      </c>
      <c r="E7" s="235" t="s">
        <v>79</v>
      </c>
      <c r="F7" s="222"/>
      <c r="G7" s="222"/>
      <c r="H7" s="222"/>
    </row>
    <row r="8" spans="1:8" x14ac:dyDescent="0.3">
      <c r="A8" s="349" t="s">
        <v>422</v>
      </c>
      <c r="B8" s="350"/>
      <c r="C8" s="239">
        <v>130092</v>
      </c>
      <c r="D8" s="239">
        <v>10841</v>
      </c>
      <c r="E8" s="235" t="s">
        <v>79</v>
      </c>
      <c r="F8" s="222"/>
      <c r="G8" s="222"/>
      <c r="H8" s="222"/>
    </row>
    <row r="9" spans="1:8" x14ac:dyDescent="0.3">
      <c r="A9" s="245" t="s">
        <v>423</v>
      </c>
      <c r="B9" s="240" t="s">
        <v>79</v>
      </c>
      <c r="C9" s="241">
        <v>130092</v>
      </c>
      <c r="D9" s="241">
        <v>10841</v>
      </c>
      <c r="E9" s="235" t="s">
        <v>79</v>
      </c>
      <c r="F9" s="222"/>
      <c r="G9" s="222"/>
      <c r="H9" s="222"/>
    </row>
    <row r="10" spans="1:8" x14ac:dyDescent="0.3">
      <c r="A10" s="242" t="s">
        <v>424</v>
      </c>
      <c r="B10" s="235"/>
      <c r="C10" s="235" t="s">
        <v>79</v>
      </c>
      <c r="D10" s="235" t="s">
        <v>79</v>
      </c>
      <c r="E10" s="235" t="s">
        <v>79</v>
      </c>
      <c r="F10" s="222"/>
      <c r="G10" s="222"/>
      <c r="H10" s="222"/>
    </row>
    <row r="11" spans="1:8" ht="46.8" x14ac:dyDescent="0.3">
      <c r="A11" s="242" t="s">
        <v>425</v>
      </c>
      <c r="B11" s="235"/>
      <c r="C11" s="235"/>
      <c r="D11" s="235"/>
      <c r="E11" s="235" t="s">
        <v>79</v>
      </c>
      <c r="F11" s="222"/>
      <c r="G11" s="222"/>
      <c r="H11" s="222"/>
    </row>
    <row r="12" spans="1:8" x14ac:dyDescent="0.3">
      <c r="A12" s="242" t="s">
        <v>426</v>
      </c>
      <c r="B12" s="235" t="s">
        <v>79</v>
      </c>
      <c r="C12" s="235" t="s">
        <v>79</v>
      </c>
      <c r="D12" s="235" t="s">
        <v>79</v>
      </c>
      <c r="E12" s="235" t="s">
        <v>79</v>
      </c>
      <c r="F12" s="222"/>
      <c r="G12" s="222"/>
      <c r="H12" s="222"/>
    </row>
    <row r="13" spans="1:8" x14ac:dyDescent="0.3">
      <c r="A13" s="242" t="s">
        <v>79</v>
      </c>
      <c r="B13" s="222"/>
      <c r="C13" s="222"/>
      <c r="D13" s="222"/>
      <c r="E13" s="222"/>
      <c r="F13" s="222"/>
      <c r="G13" s="222"/>
      <c r="H13" s="222"/>
    </row>
    <row r="14" spans="1:8" x14ac:dyDescent="0.3">
      <c r="A14" s="351" t="s">
        <v>427</v>
      </c>
      <c r="B14" s="352"/>
      <c r="C14" s="222"/>
      <c r="D14" s="222"/>
      <c r="E14" s="222"/>
      <c r="F14" s="222"/>
      <c r="G14" s="222"/>
      <c r="H14" s="222"/>
    </row>
    <row r="15" spans="1:8" ht="46.8" x14ac:dyDescent="0.3">
      <c r="A15" s="246" t="s">
        <v>428</v>
      </c>
      <c r="B15" s="222"/>
      <c r="C15" s="222"/>
      <c r="D15" s="222"/>
      <c r="E15" s="222"/>
      <c r="F15" s="222"/>
      <c r="G15" s="222"/>
      <c r="H15" s="222"/>
    </row>
    <row r="16" spans="1:8" ht="46.8" x14ac:dyDescent="0.3">
      <c r="A16" s="246" t="s">
        <v>429</v>
      </c>
      <c r="B16" s="222"/>
      <c r="C16" s="222"/>
      <c r="D16" s="222"/>
      <c r="E16" s="222"/>
      <c r="F16" s="222"/>
      <c r="G16" s="222"/>
      <c r="H16" s="222"/>
    </row>
    <row r="17" spans="1:8" x14ac:dyDescent="0.3">
      <c r="A17" s="246"/>
      <c r="B17" s="222"/>
      <c r="C17" s="222"/>
      <c r="D17" s="222"/>
      <c r="E17" s="222"/>
      <c r="F17" s="222"/>
      <c r="G17" s="222"/>
      <c r="H17" s="222"/>
    </row>
    <row r="18" spans="1:8" x14ac:dyDescent="0.3">
      <c r="A18" s="246"/>
      <c r="B18" s="222"/>
      <c r="C18" s="222"/>
      <c r="D18" s="222"/>
      <c r="E18" s="222"/>
      <c r="F18" s="222"/>
      <c r="G18" s="222"/>
      <c r="H18" s="222"/>
    </row>
    <row r="19" spans="1:8" x14ac:dyDescent="0.3">
      <c r="A19" s="246"/>
      <c r="B19" s="222"/>
      <c r="C19" s="222"/>
      <c r="D19" s="222"/>
      <c r="E19" s="222"/>
      <c r="F19" s="222"/>
      <c r="G19" s="222"/>
      <c r="H19" s="222"/>
    </row>
    <row r="20" spans="1:8" x14ac:dyDescent="0.3">
      <c r="A20" s="246"/>
      <c r="B20" s="222"/>
      <c r="C20" s="222"/>
      <c r="D20" s="222"/>
      <c r="E20" s="222"/>
      <c r="F20" s="222"/>
      <c r="G20" s="222"/>
      <c r="H20" s="222"/>
    </row>
    <row r="21" spans="1:8" x14ac:dyDescent="0.3">
      <c r="A21" s="246"/>
      <c r="B21" s="222"/>
      <c r="C21" s="222"/>
      <c r="D21" s="222"/>
      <c r="E21" s="222"/>
      <c r="F21" s="222"/>
      <c r="G21" s="222"/>
      <c r="H21" s="222"/>
    </row>
  </sheetData>
  <mergeCells count="5">
    <mergeCell ref="A1:B1"/>
    <mergeCell ref="C1:D1"/>
    <mergeCell ref="A2:B2"/>
    <mergeCell ref="A8:B8"/>
    <mergeCell ref="A14:B14"/>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D14"/>
  <sheetViews>
    <sheetView zoomScale="184" zoomScaleNormal="184" workbookViewId="0">
      <selection activeCell="C6" sqref="C6"/>
    </sheetView>
  </sheetViews>
  <sheetFormatPr defaultColWidth="10.6640625" defaultRowHeight="14.4" x14ac:dyDescent="0.3"/>
  <cols>
    <col min="1" max="1" width="28.88671875" bestFit="1" customWidth="1"/>
    <col min="2" max="2" width="7.44140625" customWidth="1"/>
  </cols>
  <sheetData>
    <row r="1" spans="1:4" ht="26.25" customHeight="1" x14ac:dyDescent="0.3">
      <c r="A1" s="124" t="s">
        <v>430</v>
      </c>
      <c r="C1" s="5"/>
      <c r="D1" s="5"/>
    </row>
    <row r="2" spans="1:4" ht="28.5" customHeight="1" x14ac:dyDescent="0.3">
      <c r="C2" s="5"/>
      <c r="D2" s="5"/>
    </row>
    <row r="3" spans="1:4" ht="24" customHeight="1" x14ac:dyDescent="0.3">
      <c r="A3" s="125" t="s">
        <v>222</v>
      </c>
      <c r="B3" s="125" t="s">
        <v>431</v>
      </c>
      <c r="C3" s="126" t="s">
        <v>432</v>
      </c>
      <c r="D3" s="5"/>
    </row>
    <row r="4" spans="1:4" ht="22.5" customHeight="1" x14ac:dyDescent="0.3">
      <c r="A4" s="127" t="s">
        <v>433</v>
      </c>
      <c r="B4" s="128">
        <v>14319</v>
      </c>
      <c r="C4" s="128">
        <v>171828</v>
      </c>
      <c r="D4" s="5"/>
    </row>
    <row r="5" spans="1:4" ht="24" customHeight="1" x14ac:dyDescent="0.3">
      <c r="A5" s="127" t="s">
        <v>434</v>
      </c>
      <c r="B5" s="128">
        <v>12054</v>
      </c>
      <c r="C5" s="128">
        <v>144648</v>
      </c>
      <c r="D5" s="5"/>
    </row>
    <row r="6" spans="1:4" ht="27" customHeight="1" x14ac:dyDescent="0.3">
      <c r="A6" s="127" t="s">
        <v>435</v>
      </c>
      <c r="B6" s="128">
        <v>13237</v>
      </c>
      <c r="C6" s="128">
        <v>158848</v>
      </c>
      <c r="D6" s="5"/>
    </row>
    <row r="7" spans="1:4" x14ac:dyDescent="0.3">
      <c r="B7" s="21"/>
    </row>
    <row r="10" spans="1:4" x14ac:dyDescent="0.3">
      <c r="A10" s="129" t="s">
        <v>436</v>
      </c>
      <c r="B10" s="129" t="s">
        <v>431</v>
      </c>
      <c r="C10" s="129" t="s">
        <v>432</v>
      </c>
    </row>
    <row r="11" spans="1:4" ht="25.5" customHeight="1" x14ac:dyDescent="0.3">
      <c r="A11" s="127" t="s">
        <v>437</v>
      </c>
      <c r="B11" s="128">
        <v>39399</v>
      </c>
      <c r="C11" s="128">
        <v>472789</v>
      </c>
    </row>
    <row r="12" spans="1:4" ht="23.25" customHeight="1" x14ac:dyDescent="0.3">
      <c r="A12" s="127" t="s">
        <v>438</v>
      </c>
      <c r="B12" s="128">
        <v>51387</v>
      </c>
      <c r="C12" s="128">
        <v>616649</v>
      </c>
    </row>
    <row r="13" spans="1:4" ht="18.75" customHeight="1" x14ac:dyDescent="0.3">
      <c r="A13" s="127" t="s">
        <v>439</v>
      </c>
      <c r="B13" s="128">
        <v>82936</v>
      </c>
      <c r="C13" s="128">
        <v>995231</v>
      </c>
    </row>
    <row r="14" spans="1:4" ht="21" customHeight="1" x14ac:dyDescent="0.3">
      <c r="A14" s="127" t="s">
        <v>440</v>
      </c>
      <c r="B14" s="128">
        <v>114484</v>
      </c>
      <c r="C14" s="128">
        <v>1373813</v>
      </c>
    </row>
  </sheetData>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B7"/>
  <sheetViews>
    <sheetView zoomScale="232" zoomScaleNormal="232" workbookViewId="0">
      <selection activeCell="B6" sqref="B6"/>
    </sheetView>
  </sheetViews>
  <sheetFormatPr defaultColWidth="11" defaultRowHeight="14.4" x14ac:dyDescent="0.3"/>
  <cols>
    <col min="1" max="1" width="38" bestFit="1" customWidth="1"/>
    <col min="2" max="3" width="9.5546875" bestFit="1" customWidth="1"/>
  </cols>
  <sheetData>
    <row r="1" spans="1:2" x14ac:dyDescent="0.3">
      <c r="A1" s="143" t="s">
        <v>441</v>
      </c>
    </row>
    <row r="2" spans="1:2" ht="15" thickBot="1" x14ac:dyDescent="0.35">
      <c r="A2" s="144" t="s">
        <v>442</v>
      </c>
    </row>
    <row r="3" spans="1:2" ht="15" thickBot="1" x14ac:dyDescent="0.35"/>
    <row r="4" spans="1:2" ht="15" thickBot="1" x14ac:dyDescent="0.35">
      <c r="A4" s="145" t="s">
        <v>443</v>
      </c>
      <c r="B4" s="146">
        <v>2025</v>
      </c>
    </row>
    <row r="5" spans="1:2" x14ac:dyDescent="0.3">
      <c r="A5" s="147" t="s">
        <v>444</v>
      </c>
      <c r="B5" s="148">
        <v>187530</v>
      </c>
    </row>
    <row r="6" spans="1:2" x14ac:dyDescent="0.3">
      <c r="A6" s="127" t="s">
        <v>445</v>
      </c>
      <c r="B6" s="128">
        <v>135350</v>
      </c>
    </row>
    <row r="7" spans="1:2" x14ac:dyDescent="0.3">
      <c r="A7" s="127" t="s">
        <v>446</v>
      </c>
      <c r="B7" s="128">
        <v>228350</v>
      </c>
    </row>
  </sheetData>
  <pageMargins left="0.70866141732283472" right="0.70866141732283472" top="0.74803149606299213" bottom="0.74803149606299213" header="0.31496062992125984" footer="0.31496062992125984"/>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C9"/>
  <sheetViews>
    <sheetView zoomScale="238" zoomScaleNormal="238" workbookViewId="0">
      <selection activeCell="C6" sqref="C6"/>
    </sheetView>
  </sheetViews>
  <sheetFormatPr defaultRowHeight="14.4" x14ac:dyDescent="0.3"/>
  <cols>
    <col min="2" max="2" width="28.6640625" customWidth="1"/>
    <col min="3" max="3" width="27.6640625" customWidth="1"/>
  </cols>
  <sheetData>
    <row r="1" spans="1:3" ht="18" x14ac:dyDescent="0.35">
      <c r="B1" s="98" t="s">
        <v>447</v>
      </c>
      <c r="C1" s="140" t="s">
        <v>448</v>
      </c>
    </row>
    <row r="2" spans="1:3" ht="18" x14ac:dyDescent="0.35">
      <c r="B2" s="98"/>
      <c r="C2" s="140"/>
    </row>
    <row r="3" spans="1:3" x14ac:dyDescent="0.3">
      <c r="A3" s="7" t="s">
        <v>243</v>
      </c>
      <c r="B3" s="7" t="s">
        <v>222</v>
      </c>
      <c r="C3" s="141" t="s">
        <v>449</v>
      </c>
    </row>
    <row r="4" spans="1:3" x14ac:dyDescent="0.3">
      <c r="A4" t="s">
        <v>15</v>
      </c>
      <c r="B4" t="s">
        <v>16</v>
      </c>
      <c r="C4" s="142">
        <v>188800</v>
      </c>
    </row>
    <row r="5" spans="1:3" x14ac:dyDescent="0.3">
      <c r="A5" t="s">
        <v>17</v>
      </c>
      <c r="B5" t="s">
        <v>18</v>
      </c>
      <c r="C5" s="142">
        <v>169100</v>
      </c>
    </row>
    <row r="6" spans="1:3" x14ac:dyDescent="0.3">
      <c r="A6" t="s">
        <v>101</v>
      </c>
      <c r="B6" t="s">
        <v>128</v>
      </c>
      <c r="C6" s="142">
        <v>188800</v>
      </c>
    </row>
    <row r="7" spans="1:3" x14ac:dyDescent="0.3">
      <c r="A7" t="s">
        <v>132</v>
      </c>
      <c r="B7" t="s">
        <v>131</v>
      </c>
      <c r="C7" s="142" t="s">
        <v>450</v>
      </c>
    </row>
    <row r="8" spans="1:3" x14ac:dyDescent="0.3">
      <c r="C8" s="142"/>
    </row>
    <row r="9" spans="1:3" x14ac:dyDescent="0.3">
      <c r="A9" t="s">
        <v>6</v>
      </c>
      <c r="B9" t="s">
        <v>451</v>
      </c>
    </row>
  </sheetData>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C10"/>
  <sheetViews>
    <sheetView workbookViewId="0">
      <selection activeCell="A19" sqref="A19"/>
    </sheetView>
  </sheetViews>
  <sheetFormatPr defaultColWidth="8.6640625" defaultRowHeight="14.4" x14ac:dyDescent="0.3"/>
  <cols>
    <col min="1" max="1" width="46.33203125" customWidth="1"/>
    <col min="2" max="2" width="12.33203125" bestFit="1" customWidth="1"/>
    <col min="3" max="3" width="22.33203125" bestFit="1" customWidth="1"/>
  </cols>
  <sheetData>
    <row r="1" spans="1:3" x14ac:dyDescent="0.3">
      <c r="A1" s="49" t="s">
        <v>452</v>
      </c>
      <c r="B1" s="35"/>
    </row>
    <row r="2" spans="1:3" x14ac:dyDescent="0.3">
      <c r="A2" s="49" t="s">
        <v>453</v>
      </c>
      <c r="B2" s="49" t="s">
        <v>454</v>
      </c>
    </row>
    <row r="3" spans="1:3" x14ac:dyDescent="0.3">
      <c r="A3" s="35" t="s">
        <v>455</v>
      </c>
      <c r="B3" s="50">
        <v>146593</v>
      </c>
    </row>
    <row r="4" spans="1:3" x14ac:dyDescent="0.3">
      <c r="A4" s="35" t="s">
        <v>16</v>
      </c>
      <c r="B4" s="50">
        <v>149677</v>
      </c>
    </row>
    <row r="5" spans="1:3" x14ac:dyDescent="0.3">
      <c r="A5" s="35" t="s">
        <v>18</v>
      </c>
      <c r="B5" s="50">
        <v>151395</v>
      </c>
    </row>
    <row r="6" spans="1:3" x14ac:dyDescent="0.3">
      <c r="A6" s="35" t="s">
        <v>456</v>
      </c>
      <c r="B6" s="50">
        <v>262140</v>
      </c>
    </row>
    <row r="9" spans="1:3" x14ac:dyDescent="0.3">
      <c r="A9" s="49" t="s">
        <v>457</v>
      </c>
    </row>
    <row r="10" spans="1:3" x14ac:dyDescent="0.3">
      <c r="A10" s="35" t="s">
        <v>458</v>
      </c>
      <c r="B10" s="21">
        <v>639416</v>
      </c>
      <c r="C10" t="s">
        <v>114</v>
      </c>
    </row>
  </sheetData>
  <pageMargins left="0.7" right="0.7" top="0.75" bottom="0.75" header="0.3" footer="0.3"/>
  <pageSetup paperSize="9" orientation="portrait" horizontalDpi="1200" verticalDpi="12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C5E48B-797F-4EAD-9A7D-375682A07DF1}">
  <dimension ref="A1:E19"/>
  <sheetViews>
    <sheetView workbookViewId="0">
      <selection activeCell="H17" sqref="H17"/>
    </sheetView>
  </sheetViews>
  <sheetFormatPr defaultRowHeight="14.4" x14ac:dyDescent="0.3"/>
  <cols>
    <col min="1" max="1" width="47.5546875" customWidth="1"/>
    <col min="2" max="2" width="26.6640625" customWidth="1"/>
    <col min="3" max="3" width="23.109375" customWidth="1"/>
    <col min="4" max="4" width="18.109375" customWidth="1"/>
  </cols>
  <sheetData>
    <row r="1" spans="1:5" x14ac:dyDescent="0.3">
      <c r="A1" s="64"/>
      <c r="B1" s="64"/>
      <c r="C1" s="64"/>
      <c r="D1" s="64"/>
      <c r="E1" s="64"/>
    </row>
    <row r="2" spans="1:5" ht="21.6" x14ac:dyDescent="0.55000000000000004">
      <c r="A2" s="65" t="s">
        <v>459</v>
      </c>
      <c r="B2" s="66"/>
      <c r="C2" s="67"/>
      <c r="D2" s="68"/>
      <c r="E2" s="69"/>
    </row>
    <row r="3" spans="1:5" ht="19.2" x14ac:dyDescent="0.3">
      <c r="A3" s="353" t="s">
        <v>460</v>
      </c>
      <c r="B3" s="354"/>
      <c r="C3" s="355" t="s">
        <v>417</v>
      </c>
      <c r="D3" s="356"/>
      <c r="E3" s="64"/>
    </row>
    <row r="4" spans="1:5" ht="19.2" x14ac:dyDescent="0.5">
      <c r="A4" s="357"/>
      <c r="B4" s="358"/>
      <c r="C4" s="70" t="s">
        <v>419</v>
      </c>
      <c r="D4" s="70" t="s">
        <v>380</v>
      </c>
      <c r="E4" s="64"/>
    </row>
    <row r="5" spans="1:5" x14ac:dyDescent="0.3">
      <c r="A5" s="71" t="s">
        <v>123</v>
      </c>
      <c r="B5" s="71"/>
      <c r="C5" s="72"/>
      <c r="D5" s="72"/>
      <c r="E5" s="64"/>
    </row>
    <row r="6" spans="1:5" x14ac:dyDescent="0.3">
      <c r="A6" s="72" t="s">
        <v>15</v>
      </c>
      <c r="B6" s="72" t="s">
        <v>16</v>
      </c>
      <c r="C6" s="73">
        <v>174359</v>
      </c>
      <c r="D6" s="73">
        <f>+C6/12</f>
        <v>14529.916666666666</v>
      </c>
      <c r="E6" s="64"/>
    </row>
    <row r="7" spans="1:5" x14ac:dyDescent="0.3">
      <c r="A7" s="72" t="s">
        <v>101</v>
      </c>
      <c r="B7" s="72" t="s">
        <v>128</v>
      </c>
      <c r="C7" s="73">
        <v>148759</v>
      </c>
      <c r="D7" s="73">
        <f>+C7/12</f>
        <v>12396.583333333334</v>
      </c>
      <c r="E7" s="64"/>
    </row>
    <row r="8" spans="1:5" x14ac:dyDescent="0.3">
      <c r="A8" s="72" t="s">
        <v>132</v>
      </c>
      <c r="B8" s="72" t="s">
        <v>461</v>
      </c>
      <c r="C8" s="74" t="s">
        <v>462</v>
      </c>
      <c r="D8" s="74" t="str">
        <f>+C8</f>
        <v>Länsprislistan</v>
      </c>
      <c r="E8" s="64"/>
    </row>
    <row r="9" spans="1:5" x14ac:dyDescent="0.3">
      <c r="A9" s="72" t="s">
        <v>17</v>
      </c>
      <c r="B9" s="72" t="s">
        <v>18</v>
      </c>
      <c r="C9" s="73">
        <v>131271</v>
      </c>
      <c r="D9" s="73">
        <f t="shared" ref="D9" si="0">+C9/12</f>
        <v>10939.25</v>
      </c>
      <c r="E9" s="64"/>
    </row>
    <row r="10" spans="1:5" x14ac:dyDescent="0.3">
      <c r="A10" s="72"/>
      <c r="B10" s="72"/>
      <c r="C10" s="73"/>
      <c r="D10" s="73"/>
      <c r="E10" s="64"/>
    </row>
    <row r="11" spans="1:5" x14ac:dyDescent="0.3">
      <c r="A11" s="72"/>
      <c r="B11" s="72"/>
      <c r="C11" s="73"/>
      <c r="D11" s="73"/>
      <c r="E11" s="64"/>
    </row>
    <row r="12" spans="1:5" x14ac:dyDescent="0.3">
      <c r="A12" s="72" t="s">
        <v>341</v>
      </c>
      <c r="B12" s="72"/>
      <c r="C12" s="73" t="s">
        <v>462</v>
      </c>
      <c r="D12" s="73" t="str">
        <f>+C12</f>
        <v>Länsprislistan</v>
      </c>
      <c r="E12" s="64"/>
    </row>
    <row r="13" spans="1:5" x14ac:dyDescent="0.3">
      <c r="A13" s="72"/>
      <c r="B13" s="72"/>
      <c r="C13" s="73"/>
      <c r="D13" s="73"/>
      <c r="E13" s="64"/>
    </row>
    <row r="14" spans="1:5" x14ac:dyDescent="0.3">
      <c r="A14" s="71" t="s">
        <v>421</v>
      </c>
      <c r="B14" s="71"/>
      <c r="C14" s="75"/>
      <c r="D14" s="76"/>
      <c r="E14" s="64"/>
    </row>
    <row r="15" spans="1:5" x14ac:dyDescent="0.3">
      <c r="A15" s="72" t="s">
        <v>422</v>
      </c>
      <c r="B15" s="72"/>
      <c r="C15" s="76" t="s">
        <v>463</v>
      </c>
      <c r="D15" s="76" t="s">
        <v>463</v>
      </c>
      <c r="E15" s="64"/>
    </row>
    <row r="16" spans="1:5" x14ac:dyDescent="0.3">
      <c r="A16" s="77"/>
      <c r="B16" s="77"/>
      <c r="C16" s="78"/>
      <c r="D16" s="78"/>
      <c r="E16" s="64"/>
    </row>
    <row r="17" spans="1:5" x14ac:dyDescent="0.3">
      <c r="A17" s="77" t="s">
        <v>416</v>
      </c>
      <c r="B17" s="77"/>
      <c r="C17" s="78"/>
      <c r="D17" s="78"/>
      <c r="E17" s="64"/>
    </row>
    <row r="18" spans="1:5" x14ac:dyDescent="0.3">
      <c r="A18" s="77" t="s">
        <v>464</v>
      </c>
      <c r="B18" s="77"/>
      <c r="C18" s="78"/>
      <c r="D18" s="78"/>
      <c r="E18" s="64"/>
    </row>
    <row r="19" spans="1:5" x14ac:dyDescent="0.3">
      <c r="A19" s="77"/>
      <c r="B19" s="77"/>
      <c r="C19" s="78"/>
      <c r="D19" s="78"/>
      <c r="E19" s="64"/>
    </row>
  </sheetData>
  <mergeCells count="3">
    <mergeCell ref="A3:B3"/>
    <mergeCell ref="C3:D3"/>
    <mergeCell ref="A4:B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S33"/>
  <sheetViews>
    <sheetView workbookViewId="0">
      <selection activeCell="A19" sqref="A19"/>
    </sheetView>
  </sheetViews>
  <sheetFormatPr defaultRowHeight="14.4" x14ac:dyDescent="0.3"/>
  <cols>
    <col min="1" max="1" width="67.88671875" bestFit="1" customWidth="1"/>
    <col min="3" max="3" width="13.33203125" bestFit="1" customWidth="1"/>
    <col min="4" max="4" width="16.109375" bestFit="1" customWidth="1"/>
    <col min="5" max="5" width="36.5546875" bestFit="1" customWidth="1"/>
    <col min="7" max="7" width="30.6640625" bestFit="1" customWidth="1"/>
  </cols>
  <sheetData>
    <row r="1" spans="1:45" ht="18" x14ac:dyDescent="0.35">
      <c r="A1" s="247" t="s">
        <v>73</v>
      </c>
      <c r="B1" s="247"/>
      <c r="C1" s="247"/>
      <c r="D1" s="247"/>
      <c r="E1" s="247"/>
      <c r="F1" s="248"/>
      <c r="G1" s="248"/>
      <c r="H1" s="35"/>
    </row>
    <row r="2" spans="1:45" ht="17.399999999999999" x14ac:dyDescent="0.3">
      <c r="A2" s="249"/>
      <c r="B2" s="249"/>
      <c r="C2" s="249"/>
      <c r="D2" s="249"/>
      <c r="E2" s="248"/>
      <c r="F2" s="248"/>
      <c r="G2" s="248"/>
      <c r="H2" s="35"/>
    </row>
    <row r="3" spans="1:45" ht="15.6" x14ac:dyDescent="0.3">
      <c r="A3" s="250"/>
      <c r="B3" s="250"/>
      <c r="C3" s="248" t="s">
        <v>74</v>
      </c>
      <c r="D3" s="248"/>
      <c r="E3" s="251" t="s">
        <v>75</v>
      </c>
      <c r="F3" s="248"/>
      <c r="G3" s="251" t="s">
        <v>75</v>
      </c>
      <c r="H3" s="35"/>
    </row>
    <row r="4" spans="1:45" ht="15.6" x14ac:dyDescent="0.3">
      <c r="A4" s="250"/>
      <c r="B4" s="250"/>
      <c r="C4" s="248" t="s">
        <v>76</v>
      </c>
      <c r="D4" s="250"/>
      <c r="E4" s="252" t="s">
        <v>76</v>
      </c>
      <c r="F4" s="250"/>
      <c r="G4" s="252" t="s">
        <v>77</v>
      </c>
      <c r="H4" s="35"/>
    </row>
    <row r="5" spans="1:45" ht="15.6" x14ac:dyDescent="0.3">
      <c r="A5" s="248" t="s">
        <v>78</v>
      </c>
      <c r="B5" s="248"/>
      <c r="C5" s="253"/>
      <c r="D5" s="254"/>
      <c r="E5" s="251" t="s">
        <v>79</v>
      </c>
      <c r="F5" s="254"/>
      <c r="G5" s="251" t="s">
        <v>79</v>
      </c>
      <c r="H5" s="35"/>
    </row>
    <row r="6" spans="1:45" ht="15.6" x14ac:dyDescent="0.3">
      <c r="A6" s="250"/>
      <c r="B6" s="250"/>
      <c r="C6" s="248"/>
      <c r="D6" s="253"/>
      <c r="E6" s="252" t="s">
        <v>79</v>
      </c>
      <c r="F6" s="255"/>
      <c r="G6" s="252" t="s">
        <v>79</v>
      </c>
      <c r="H6" s="35"/>
    </row>
    <row r="7" spans="1:45" ht="15.6" x14ac:dyDescent="0.3">
      <c r="A7" s="250" t="s">
        <v>80</v>
      </c>
      <c r="B7" s="254"/>
      <c r="C7" s="256">
        <v>15042</v>
      </c>
      <c r="D7" s="257"/>
      <c r="E7" s="258">
        <v>15463</v>
      </c>
      <c r="F7" s="257"/>
      <c r="G7" s="258">
        <v>185560</v>
      </c>
      <c r="H7" s="35"/>
    </row>
    <row r="8" spans="1:45" ht="15.6" x14ac:dyDescent="0.3">
      <c r="A8" s="250" t="s">
        <v>81</v>
      </c>
      <c r="B8" s="254"/>
      <c r="C8" s="256">
        <v>15042</v>
      </c>
      <c r="D8" s="257"/>
      <c r="E8" s="258">
        <v>15463</v>
      </c>
      <c r="F8" s="257"/>
      <c r="G8" s="258">
        <v>185560</v>
      </c>
      <c r="H8" s="35"/>
    </row>
    <row r="9" spans="1:45" ht="15.6" x14ac:dyDescent="0.3">
      <c r="A9" s="250" t="s">
        <v>82</v>
      </c>
      <c r="B9" s="254"/>
      <c r="C9" s="256">
        <v>12974</v>
      </c>
      <c r="D9" s="257"/>
      <c r="E9" s="258">
        <v>13337</v>
      </c>
      <c r="F9" s="257"/>
      <c r="G9" s="258">
        <v>160047</v>
      </c>
      <c r="H9" s="35"/>
    </row>
    <row r="10" spans="1:45" ht="15.6" x14ac:dyDescent="0.3">
      <c r="A10" s="250" t="s">
        <v>83</v>
      </c>
      <c r="B10" s="254"/>
      <c r="C10" s="256">
        <v>13631</v>
      </c>
      <c r="D10" s="257"/>
      <c r="E10" s="258">
        <v>14012</v>
      </c>
      <c r="F10" s="257"/>
      <c r="G10" s="258">
        <v>168148</v>
      </c>
      <c r="H10" s="35"/>
    </row>
    <row r="11" spans="1:45" x14ac:dyDescent="0.3">
      <c r="A11" s="35"/>
      <c r="B11" s="35"/>
      <c r="C11" s="35"/>
      <c r="D11" s="35"/>
      <c r="E11" s="35"/>
      <c r="F11" s="35"/>
      <c r="G11" s="35"/>
      <c r="H11" s="35"/>
    </row>
    <row r="12" spans="1:45" x14ac:dyDescent="0.3">
      <c r="A12" s="35"/>
      <c r="B12" s="35"/>
      <c r="C12" s="35"/>
      <c r="D12" s="35"/>
      <c r="E12" s="35"/>
      <c r="F12" s="35"/>
      <c r="G12" s="35"/>
      <c r="H12" s="35"/>
    </row>
    <row r="13" spans="1:45" x14ac:dyDescent="0.3">
      <c r="A13" s="49"/>
      <c r="B13" s="35"/>
      <c r="C13" s="35"/>
      <c r="D13" s="35"/>
      <c r="E13" s="35"/>
      <c r="F13" s="35"/>
      <c r="G13" s="35"/>
      <c r="H13" s="35"/>
    </row>
    <row r="16" spans="1:45" ht="18" x14ac:dyDescent="0.35">
      <c r="A16" s="247" t="s">
        <v>84</v>
      </c>
      <c r="B16" s="249"/>
      <c r="C16" s="249"/>
      <c r="D16" s="249"/>
      <c r="E16" s="261"/>
      <c r="F16" s="248"/>
      <c r="G16" s="248" t="s">
        <v>85</v>
      </c>
      <c r="H16" s="248"/>
      <c r="I16" s="248"/>
      <c r="J16" s="248"/>
      <c r="K16" s="259"/>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row>
    <row r="17" spans="1:45" ht="17.399999999999999" x14ac:dyDescent="0.3">
      <c r="A17" s="249"/>
      <c r="B17" s="249"/>
      <c r="C17" s="249"/>
      <c r="D17" s="249"/>
      <c r="E17" s="261"/>
      <c r="F17" s="248"/>
      <c r="G17" s="248"/>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row>
    <row r="18" spans="1:45" ht="15.6" x14ac:dyDescent="0.3">
      <c r="A18" s="250"/>
      <c r="B18" s="250"/>
      <c r="C18" s="248" t="s">
        <v>74</v>
      </c>
      <c r="D18" s="248"/>
      <c r="E18" s="262" t="s">
        <v>75</v>
      </c>
      <c r="F18" s="248"/>
      <c r="G18" s="251" t="s">
        <v>75</v>
      </c>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row>
    <row r="19" spans="1:45" ht="15.6" x14ac:dyDescent="0.3">
      <c r="A19" s="250"/>
      <c r="B19" s="250"/>
      <c r="C19" s="248" t="s">
        <v>76</v>
      </c>
      <c r="D19" s="250"/>
      <c r="E19" s="263" t="s">
        <v>76</v>
      </c>
      <c r="F19" s="250"/>
      <c r="G19" s="252" t="s">
        <v>77</v>
      </c>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row>
    <row r="20" spans="1:45" ht="15.6" x14ac:dyDescent="0.3">
      <c r="A20" s="248" t="s">
        <v>78</v>
      </c>
      <c r="B20" s="248"/>
      <c r="C20" s="253"/>
      <c r="D20" s="254"/>
      <c r="E20" s="262" t="s">
        <v>79</v>
      </c>
      <c r="F20" s="254"/>
      <c r="G20" s="251" t="s">
        <v>79</v>
      </c>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row>
    <row r="21" spans="1:45" ht="15.6" x14ac:dyDescent="0.3">
      <c r="A21" s="250"/>
      <c r="B21" s="250"/>
      <c r="C21" s="248"/>
      <c r="D21" s="253"/>
      <c r="E21" s="263" t="s">
        <v>79</v>
      </c>
      <c r="F21" s="255"/>
      <c r="G21" s="252" t="s">
        <v>79</v>
      </c>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row>
    <row r="22" spans="1:45" ht="15.6" x14ac:dyDescent="0.3">
      <c r="A22" s="250" t="s">
        <v>86</v>
      </c>
      <c r="B22" s="254"/>
      <c r="C22" s="256">
        <v>19983</v>
      </c>
      <c r="D22" s="257"/>
      <c r="E22" s="264">
        <v>20543</v>
      </c>
      <c r="F22" s="257"/>
      <c r="G22" s="258">
        <v>246510</v>
      </c>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row>
    <row r="23" spans="1:45" ht="15.6" x14ac:dyDescent="0.3">
      <c r="A23" s="250" t="s">
        <v>87</v>
      </c>
      <c r="B23" s="254"/>
      <c r="C23" s="256">
        <v>25774</v>
      </c>
      <c r="D23" s="257"/>
      <c r="E23" s="264">
        <v>26496</v>
      </c>
      <c r="F23" s="257"/>
      <c r="G23" s="258">
        <v>317948</v>
      </c>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row>
    <row r="24" spans="1:45" ht="15.6" x14ac:dyDescent="0.3">
      <c r="A24" s="250" t="s">
        <v>88</v>
      </c>
      <c r="B24" s="254"/>
      <c r="C24" s="256">
        <v>35651</v>
      </c>
      <c r="D24" s="257"/>
      <c r="E24" s="264">
        <v>36649</v>
      </c>
      <c r="F24" s="257"/>
      <c r="G24" s="258">
        <v>439791</v>
      </c>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row>
    <row r="25" spans="1:45" ht="15.6" x14ac:dyDescent="0.3">
      <c r="A25" s="250" t="s">
        <v>89</v>
      </c>
      <c r="B25" s="254"/>
      <c r="C25" s="256">
        <v>49064</v>
      </c>
      <c r="D25" s="257"/>
      <c r="E25" s="264">
        <v>50438</v>
      </c>
      <c r="F25" s="257"/>
      <c r="G25" s="258">
        <v>605254</v>
      </c>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row>
    <row r="26" spans="1:45" ht="15.6" x14ac:dyDescent="0.3">
      <c r="A26" s="250" t="s">
        <v>90</v>
      </c>
      <c r="B26" s="254"/>
      <c r="C26" s="256">
        <v>18653</v>
      </c>
      <c r="D26" s="257"/>
      <c r="E26" s="264">
        <v>19175</v>
      </c>
      <c r="F26" s="257"/>
      <c r="G26" s="258">
        <v>230103</v>
      </c>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row>
    <row r="27" spans="1:45" ht="15.6" x14ac:dyDescent="0.3">
      <c r="A27" s="250" t="s">
        <v>91</v>
      </c>
      <c r="B27" s="254"/>
      <c r="C27" s="256">
        <v>20912</v>
      </c>
      <c r="D27" s="257"/>
      <c r="E27" s="264">
        <v>21498</v>
      </c>
      <c r="F27" s="257"/>
      <c r="G27" s="258">
        <v>257970</v>
      </c>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row>
    <row r="28" spans="1:45" ht="15.6" x14ac:dyDescent="0.3">
      <c r="A28" s="250" t="s">
        <v>92</v>
      </c>
      <c r="B28" s="254"/>
      <c r="C28" s="256">
        <v>24561</v>
      </c>
      <c r="D28" s="257"/>
      <c r="E28" s="264">
        <v>25249</v>
      </c>
      <c r="F28" s="257"/>
      <c r="G28" s="258">
        <v>302984</v>
      </c>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row>
    <row r="29" spans="1:45" ht="15.6" x14ac:dyDescent="0.3">
      <c r="A29" s="250" t="s">
        <v>93</v>
      </c>
      <c r="B29" s="254"/>
      <c r="C29" s="256">
        <v>39324</v>
      </c>
      <c r="D29" s="257"/>
      <c r="E29" s="264">
        <v>40425</v>
      </c>
      <c r="F29" s="257"/>
      <c r="G29" s="258">
        <v>485101</v>
      </c>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row>
    <row r="30" spans="1:45" x14ac:dyDescent="0.3">
      <c r="A30" s="35"/>
      <c r="B30" s="35"/>
      <c r="C30" s="35"/>
      <c r="D30" s="35"/>
      <c r="E30" s="227"/>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row>
    <row r="31" spans="1:45" x14ac:dyDescent="0.3">
      <c r="A31" s="35"/>
      <c r="B31" s="35"/>
      <c r="C31" s="35"/>
      <c r="D31" s="35"/>
      <c r="E31" s="227"/>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row>
    <row r="32" spans="1:45" ht="28.8" x14ac:dyDescent="0.3">
      <c r="A32" s="49" t="s">
        <v>94</v>
      </c>
      <c r="B32" s="35"/>
      <c r="C32" s="35"/>
      <c r="D32" s="35"/>
      <c r="E32" s="227" t="s">
        <v>95</v>
      </c>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row>
    <row r="33" spans="1:45" x14ac:dyDescent="0.3">
      <c r="A33" s="260" t="s">
        <v>96</v>
      </c>
      <c r="B33" s="260"/>
      <c r="C33" s="260"/>
      <c r="D33" s="260"/>
      <c r="E33" s="265"/>
      <c r="F33" s="260"/>
      <c r="G33" s="260"/>
      <c r="H33" s="260"/>
      <c r="I33" s="260"/>
      <c r="J33" s="260"/>
      <c r="K33" s="260"/>
      <c r="L33" s="260"/>
      <c r="M33" s="260"/>
      <c r="N33" s="260"/>
      <c r="O33" s="260"/>
      <c r="P33" s="260"/>
      <c r="Q33" s="260"/>
      <c r="R33" s="260"/>
      <c r="S33" s="260"/>
      <c r="T33" s="260"/>
      <c r="U33" s="260"/>
      <c r="V33" s="260"/>
      <c r="W33" s="260"/>
      <c r="X33" s="260"/>
      <c r="Y33" s="260"/>
      <c r="Z33" s="260"/>
      <c r="AA33" s="260"/>
      <c r="AB33" s="260"/>
      <c r="AC33" s="260"/>
      <c r="AD33" s="260"/>
      <c r="AE33" s="260"/>
      <c r="AF33" s="260"/>
      <c r="AG33" s="260"/>
      <c r="AH33" s="260"/>
      <c r="AI33" s="260"/>
      <c r="AJ33" s="260"/>
      <c r="AK33" s="260"/>
      <c r="AL33" s="260"/>
      <c r="AM33" s="260"/>
      <c r="AN33" s="260"/>
      <c r="AO33" s="260"/>
      <c r="AP33" s="260"/>
      <c r="AQ33" s="260"/>
      <c r="AR33" s="260"/>
      <c r="AS33" s="260"/>
    </row>
  </sheetData>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0"/>
  <sheetViews>
    <sheetView zoomScale="89" workbookViewId="0">
      <selection activeCell="D18" sqref="D18"/>
    </sheetView>
  </sheetViews>
  <sheetFormatPr defaultColWidth="9.33203125" defaultRowHeight="14.4" x14ac:dyDescent="0.3"/>
  <cols>
    <col min="1" max="1" width="46.6640625" customWidth="1"/>
    <col min="2" max="2" width="74.109375" customWidth="1"/>
    <col min="3" max="3" width="27.33203125" bestFit="1" customWidth="1"/>
    <col min="4" max="4" width="50" bestFit="1" customWidth="1"/>
    <col min="6" max="16384" width="9.33203125" style="2"/>
  </cols>
  <sheetData>
    <row r="1" spans="1:4" ht="23.4" x14ac:dyDescent="0.45">
      <c r="A1" s="320" t="s">
        <v>97</v>
      </c>
      <c r="B1" s="320"/>
      <c r="C1" s="58" t="s">
        <v>98</v>
      </c>
      <c r="D1" s="58" t="s">
        <v>99</v>
      </c>
    </row>
    <row r="2" spans="1:4" x14ac:dyDescent="0.3">
      <c r="A2" s="2" t="s">
        <v>15</v>
      </c>
      <c r="B2" s="2" t="s">
        <v>100</v>
      </c>
      <c r="C2" s="59">
        <v>130959.02571260381</v>
      </c>
      <c r="D2" s="59">
        <v>138816.56725536005</v>
      </c>
    </row>
    <row r="3" spans="1:4" x14ac:dyDescent="0.3">
      <c r="A3" s="2" t="s">
        <v>101</v>
      </c>
      <c r="B3" s="2" t="s">
        <v>102</v>
      </c>
      <c r="C3" s="59">
        <v>130959.02571260381</v>
      </c>
      <c r="D3" s="59">
        <v>138816.56725536005</v>
      </c>
    </row>
    <row r="4" spans="1:4" x14ac:dyDescent="0.3">
      <c r="A4" s="2" t="s">
        <v>19</v>
      </c>
      <c r="B4" s="2" t="s">
        <v>103</v>
      </c>
      <c r="C4" s="59">
        <v>141636.7861458</v>
      </c>
      <c r="D4" s="59">
        <v>150134.99331454802</v>
      </c>
    </row>
    <row r="5" spans="1:4" x14ac:dyDescent="0.3">
      <c r="A5" s="2" t="s">
        <v>17</v>
      </c>
      <c r="B5" s="2" t="s">
        <v>104</v>
      </c>
      <c r="C5" s="59">
        <v>137906.11693760002</v>
      </c>
      <c r="D5" s="59">
        <v>146180.48395385602</v>
      </c>
    </row>
    <row r="6" spans="1:4" x14ac:dyDescent="0.3">
      <c r="C6" s="59"/>
      <c r="D6" s="59"/>
    </row>
    <row r="7" spans="1:4" x14ac:dyDescent="0.3">
      <c r="B7" s="2" t="s">
        <v>105</v>
      </c>
      <c r="C7" s="59">
        <v>18275.9851129856</v>
      </c>
      <c r="D7" s="59">
        <v>19372.544219764735</v>
      </c>
    </row>
    <row r="8" spans="1:4" x14ac:dyDescent="0.3">
      <c r="B8" s="2" t="s">
        <v>106</v>
      </c>
      <c r="C8" s="59">
        <v>17448.952853966479</v>
      </c>
      <c r="D8" s="59">
        <v>18495.89002520447</v>
      </c>
    </row>
    <row r="9" spans="1:4" x14ac:dyDescent="0.3">
      <c r="A9" s="2" t="s">
        <v>107</v>
      </c>
      <c r="B9" s="2" t="s">
        <v>108</v>
      </c>
      <c r="C9" s="59">
        <v>116175.5514304</v>
      </c>
      <c r="D9" s="59">
        <v>123146.084516224</v>
      </c>
    </row>
    <row r="11" spans="1:4" ht="23.4" x14ac:dyDescent="0.45">
      <c r="A11" s="320" t="s">
        <v>109</v>
      </c>
      <c r="B11" s="320"/>
      <c r="C11" s="58" t="s">
        <v>98</v>
      </c>
      <c r="D11" s="58" t="s">
        <v>99</v>
      </c>
    </row>
    <row r="12" spans="1:4" x14ac:dyDescent="0.3">
      <c r="A12" s="60" t="s">
        <v>110</v>
      </c>
      <c r="B12" s="2" t="s">
        <v>111</v>
      </c>
      <c r="C12" s="59">
        <v>144309.99014215168</v>
      </c>
      <c r="D12" s="59">
        <v>152968.5895506808</v>
      </c>
    </row>
    <row r="13" spans="1:4" x14ac:dyDescent="0.3">
      <c r="A13" s="60" t="s">
        <v>63</v>
      </c>
      <c r="B13" s="2" t="s">
        <v>112</v>
      </c>
      <c r="C13" s="59">
        <v>101509.69784239592</v>
      </c>
      <c r="D13" s="59">
        <v>107600.27971293968</v>
      </c>
    </row>
    <row r="14" spans="1:4" x14ac:dyDescent="0.3">
      <c r="A14" s="60" t="s">
        <v>39</v>
      </c>
      <c r="B14" s="2" t="s">
        <v>113</v>
      </c>
      <c r="C14" s="59">
        <v>99581.054221097686</v>
      </c>
      <c r="D14" s="59">
        <v>105555.91747436355</v>
      </c>
    </row>
    <row r="15" spans="1:4" x14ac:dyDescent="0.3">
      <c r="C15" t="s">
        <v>114</v>
      </c>
    </row>
    <row r="16" spans="1:4" ht="15.6" x14ac:dyDescent="0.3">
      <c r="A16" s="321" t="s">
        <v>115</v>
      </c>
      <c r="B16" s="322"/>
      <c r="C16" s="61" t="s">
        <v>116</v>
      </c>
      <c r="D16" s="61"/>
    </row>
    <row r="17" spans="1:3" x14ac:dyDescent="0.3">
      <c r="A17" s="62"/>
      <c r="B17" s="62" t="s">
        <v>117</v>
      </c>
      <c r="C17" s="63">
        <v>125000</v>
      </c>
    </row>
    <row r="18" spans="1:3" x14ac:dyDescent="0.3">
      <c r="A18" s="62"/>
      <c r="B18" s="62" t="s">
        <v>118</v>
      </c>
      <c r="C18" s="63">
        <v>215000</v>
      </c>
    </row>
    <row r="19" spans="1:3" x14ac:dyDescent="0.3">
      <c r="A19" s="62"/>
      <c r="B19" s="62" t="s">
        <v>119</v>
      </c>
      <c r="C19" s="63">
        <v>317000</v>
      </c>
    </row>
    <row r="20" spans="1:3" x14ac:dyDescent="0.3">
      <c r="A20" s="62"/>
      <c r="B20" s="62" t="s">
        <v>120</v>
      </c>
      <c r="C20" s="63">
        <v>450000</v>
      </c>
    </row>
  </sheetData>
  <mergeCells count="3">
    <mergeCell ref="A1:B1"/>
    <mergeCell ref="A11:B11"/>
    <mergeCell ref="A16:B1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9"/>
  <sheetViews>
    <sheetView tabSelected="1" workbookViewId="0">
      <selection activeCell="A5" sqref="A5:C5"/>
    </sheetView>
  </sheetViews>
  <sheetFormatPr defaultRowHeight="14.4" x14ac:dyDescent="0.3"/>
  <cols>
    <col min="1" max="1" width="71" customWidth="1"/>
    <col min="2" max="2" width="11.6640625" bestFit="1" customWidth="1"/>
    <col min="3" max="3" width="9.109375" bestFit="1" customWidth="1"/>
  </cols>
  <sheetData>
    <row r="1" spans="1:7" x14ac:dyDescent="0.3">
      <c r="A1" s="35"/>
    </row>
    <row r="2" spans="1:7" x14ac:dyDescent="0.3">
      <c r="A2" s="35"/>
    </row>
    <row r="3" spans="1:7" x14ac:dyDescent="0.3">
      <c r="A3" s="35"/>
    </row>
    <row r="4" spans="1:7" x14ac:dyDescent="0.3">
      <c r="A4" s="35" t="s">
        <v>472</v>
      </c>
    </row>
    <row r="5" spans="1:7" ht="156" customHeight="1" x14ac:dyDescent="0.3">
      <c r="A5" s="323" t="s">
        <v>121</v>
      </c>
      <c r="B5" s="323"/>
      <c r="C5" s="323"/>
      <c r="E5" s="40"/>
    </row>
    <row r="6" spans="1:7" ht="31.2" x14ac:dyDescent="0.3">
      <c r="A6" s="39" t="s">
        <v>122</v>
      </c>
    </row>
    <row r="7" spans="1:7" ht="15" thickBot="1" x14ac:dyDescent="0.35">
      <c r="B7" s="359"/>
      <c r="C7" s="359">
        <v>2025</v>
      </c>
      <c r="D7" s="359"/>
    </row>
    <row r="8" spans="1:7" ht="15" thickBot="1" x14ac:dyDescent="0.35">
      <c r="A8" s="41" t="s">
        <v>123</v>
      </c>
      <c r="B8" s="42" t="s">
        <v>124</v>
      </c>
      <c r="C8" s="43" t="s">
        <v>125</v>
      </c>
      <c r="D8" s="359"/>
    </row>
    <row r="9" spans="1:7" ht="15" thickBot="1" x14ac:dyDescent="0.35">
      <c r="A9" s="44" t="s">
        <v>16</v>
      </c>
      <c r="B9" s="45" t="s">
        <v>15</v>
      </c>
      <c r="C9" s="46">
        <v>151647</v>
      </c>
      <c r="D9" s="360"/>
      <c r="E9" s="359"/>
      <c r="F9" s="359"/>
    </row>
    <row r="10" spans="1:7" ht="15" thickBot="1" x14ac:dyDescent="0.35">
      <c r="A10" s="44" t="s">
        <v>126</v>
      </c>
      <c r="B10" s="45" t="s">
        <v>127</v>
      </c>
      <c r="C10" s="46">
        <v>257174</v>
      </c>
      <c r="D10" s="360"/>
      <c r="E10" s="359"/>
      <c r="F10" s="359"/>
    </row>
    <row r="11" spans="1:7" ht="15" thickBot="1" x14ac:dyDescent="0.35">
      <c r="A11" s="44" t="s">
        <v>128</v>
      </c>
      <c r="B11" s="45" t="s">
        <v>101</v>
      </c>
      <c r="C11" s="46">
        <v>151647</v>
      </c>
      <c r="D11" s="360"/>
      <c r="E11" s="359"/>
      <c r="F11" s="359"/>
    </row>
    <row r="12" spans="1:7" ht="15" thickBot="1" x14ac:dyDescent="0.35">
      <c r="A12" s="44" t="s">
        <v>18</v>
      </c>
      <c r="B12" s="45" t="s">
        <v>17</v>
      </c>
      <c r="C12" s="46">
        <v>151647</v>
      </c>
      <c r="D12" s="360"/>
      <c r="E12" s="359"/>
      <c r="F12" s="359"/>
    </row>
    <row r="13" spans="1:7" ht="15" thickBot="1" x14ac:dyDescent="0.35">
      <c r="A13" s="44" t="s">
        <v>129</v>
      </c>
      <c r="B13" s="45" t="s">
        <v>130</v>
      </c>
      <c r="C13" s="46">
        <v>161749</v>
      </c>
      <c r="D13" s="360"/>
      <c r="E13" s="359"/>
      <c r="F13" s="359"/>
    </row>
    <row r="14" spans="1:7" ht="15" thickBot="1" x14ac:dyDescent="0.35">
      <c r="A14" s="44" t="s">
        <v>131</v>
      </c>
      <c r="B14" s="45" t="s">
        <v>132</v>
      </c>
      <c r="C14" s="46">
        <v>4600</v>
      </c>
      <c r="D14" s="360"/>
      <c r="F14" s="359"/>
      <c r="G14" s="359"/>
    </row>
    <row r="15" spans="1:7" x14ac:dyDescent="0.3">
      <c r="A15" s="359"/>
      <c r="B15" s="359"/>
      <c r="C15" s="359"/>
      <c r="D15" s="359"/>
      <c r="E15" s="359"/>
      <c r="F15" s="359"/>
    </row>
    <row r="16" spans="1:7" ht="15" thickBot="1" x14ac:dyDescent="0.35">
      <c r="A16" s="359"/>
      <c r="B16" s="359">
        <v>2025</v>
      </c>
      <c r="C16" s="359"/>
      <c r="D16" s="359"/>
      <c r="E16" s="359"/>
      <c r="F16" s="359"/>
    </row>
    <row r="17" spans="1:6" ht="15" thickBot="1" x14ac:dyDescent="0.35">
      <c r="A17" s="47" t="s">
        <v>133</v>
      </c>
      <c r="B17" s="361" t="s">
        <v>134</v>
      </c>
      <c r="C17" s="362"/>
      <c r="D17" s="362"/>
      <c r="E17" s="359"/>
      <c r="F17" s="359"/>
    </row>
    <row r="18" spans="1:6" ht="15" thickBot="1" x14ac:dyDescent="0.35">
      <c r="A18" s="44" t="s">
        <v>135</v>
      </c>
      <c r="B18" s="363">
        <v>251806</v>
      </c>
      <c r="C18" s="364"/>
      <c r="D18" s="365"/>
      <c r="E18" s="359"/>
      <c r="F18" s="359"/>
    </row>
    <row r="19" spans="1:6" ht="15" thickBot="1" x14ac:dyDescent="0.35">
      <c r="A19" s="44" t="s">
        <v>136</v>
      </c>
      <c r="B19" s="48">
        <v>305408</v>
      </c>
      <c r="C19" s="364"/>
      <c r="D19" s="365"/>
      <c r="E19" s="359"/>
      <c r="F19" s="359"/>
    </row>
    <row r="20" spans="1:6" ht="15" thickBot="1" x14ac:dyDescent="0.35">
      <c r="A20" s="44" t="s">
        <v>137</v>
      </c>
      <c r="B20" s="48">
        <v>423832</v>
      </c>
      <c r="C20" s="364"/>
      <c r="D20" s="365"/>
      <c r="E20" s="359"/>
      <c r="F20" s="359"/>
    </row>
    <row r="21" spans="1:6" ht="15" thickBot="1" x14ac:dyDescent="0.35">
      <c r="A21" s="44" t="s">
        <v>138</v>
      </c>
      <c r="B21" s="48">
        <v>523557</v>
      </c>
      <c r="C21" s="364"/>
      <c r="D21" s="365"/>
      <c r="E21" s="359"/>
      <c r="F21" s="359"/>
    </row>
    <row r="22" spans="1:6" x14ac:dyDescent="0.3">
      <c r="A22" s="366"/>
      <c r="B22" s="365"/>
      <c r="C22" s="364"/>
      <c r="D22" s="365"/>
      <c r="E22" s="359"/>
      <c r="F22" s="359"/>
    </row>
    <row r="23" spans="1:6" ht="15" thickBot="1" x14ac:dyDescent="0.35">
      <c r="A23" s="359"/>
      <c r="B23" s="359">
        <v>2025</v>
      </c>
      <c r="C23" s="364"/>
      <c r="D23" s="359"/>
      <c r="E23" s="359"/>
      <c r="F23" s="359"/>
    </row>
    <row r="24" spans="1:6" ht="15" thickBot="1" x14ac:dyDescent="0.35">
      <c r="A24" s="47" t="s">
        <v>139</v>
      </c>
      <c r="B24" s="361" t="s">
        <v>134</v>
      </c>
      <c r="C24" s="364"/>
      <c r="D24" s="362"/>
      <c r="E24" s="359"/>
      <c r="F24" s="359"/>
    </row>
    <row r="25" spans="1:6" ht="15" thickBot="1" x14ac:dyDescent="0.35">
      <c r="A25" s="44" t="s">
        <v>135</v>
      </c>
      <c r="B25" s="48">
        <v>304970.54638969607</v>
      </c>
      <c r="C25" s="364"/>
      <c r="D25" s="365"/>
      <c r="E25" s="359"/>
      <c r="F25" s="359"/>
    </row>
    <row r="26" spans="1:6" ht="15" thickBot="1" x14ac:dyDescent="0.35">
      <c r="A26" s="44" t="s">
        <v>136</v>
      </c>
      <c r="B26" s="48">
        <v>331562.78860689607</v>
      </c>
      <c r="C26" s="364"/>
      <c r="D26" s="365"/>
      <c r="E26" s="359"/>
      <c r="F26" s="359"/>
    </row>
    <row r="27" spans="1:6" ht="15" thickBot="1" x14ac:dyDescent="0.35">
      <c r="A27" s="44" t="s">
        <v>137</v>
      </c>
      <c r="B27" s="48">
        <v>383656.53122420807</v>
      </c>
      <c r="C27" s="364"/>
      <c r="D27" s="365"/>
      <c r="E27" s="359"/>
      <c r="F27" s="359"/>
    </row>
    <row r="28" spans="1:6" ht="15" thickBot="1" x14ac:dyDescent="0.35">
      <c r="A28" s="44" t="s">
        <v>138</v>
      </c>
      <c r="B28" s="48">
        <v>519019.97131212801</v>
      </c>
      <c r="C28" s="364"/>
      <c r="D28" s="365"/>
      <c r="E28" s="359"/>
      <c r="F28" s="359"/>
    </row>
    <row r="29" spans="1:6" x14ac:dyDescent="0.3">
      <c r="A29" s="366"/>
      <c r="B29" s="365"/>
      <c r="C29" s="364"/>
      <c r="D29" s="365"/>
      <c r="E29" s="359"/>
      <c r="F29" s="359"/>
    </row>
    <row r="30" spans="1:6" ht="15" thickBot="1" x14ac:dyDescent="0.35">
      <c r="A30" s="359"/>
      <c r="B30" s="359">
        <v>2025</v>
      </c>
      <c r="C30" s="364"/>
      <c r="D30" s="359"/>
      <c r="E30" s="359"/>
      <c r="F30" s="359"/>
    </row>
    <row r="31" spans="1:6" ht="15" thickBot="1" x14ac:dyDescent="0.35">
      <c r="A31" s="47" t="s">
        <v>140</v>
      </c>
      <c r="B31" s="361" t="s">
        <v>134</v>
      </c>
      <c r="C31" s="364"/>
      <c r="D31" s="362"/>
      <c r="E31" s="359"/>
      <c r="F31" s="359"/>
    </row>
    <row r="32" spans="1:6" ht="15" thickBot="1" x14ac:dyDescent="0.35">
      <c r="A32" s="44" t="s">
        <v>135</v>
      </c>
      <c r="B32" s="48">
        <v>229052.53533307201</v>
      </c>
      <c r="C32" s="364"/>
      <c r="D32" s="365"/>
      <c r="E32" s="359"/>
      <c r="F32" s="359"/>
    </row>
    <row r="33" spans="1:6" ht="15" thickBot="1" x14ac:dyDescent="0.35">
      <c r="A33" s="44" t="s">
        <v>136</v>
      </c>
      <c r="B33" s="48">
        <v>283276.90358316799</v>
      </c>
      <c r="C33" s="364"/>
      <c r="D33" s="365"/>
      <c r="E33" s="359"/>
      <c r="F33" s="359"/>
    </row>
    <row r="34" spans="1:6" ht="15" thickBot="1" x14ac:dyDescent="0.35">
      <c r="A34" s="44" t="s">
        <v>137</v>
      </c>
      <c r="B34" s="48">
        <v>401079.18399894406</v>
      </c>
      <c r="C34" s="364"/>
      <c r="D34" s="365"/>
      <c r="E34" s="359"/>
      <c r="F34" s="359"/>
    </row>
    <row r="35" spans="1:6" ht="15" thickBot="1" x14ac:dyDescent="0.35">
      <c r="A35" s="44" t="s">
        <v>138</v>
      </c>
      <c r="B35" s="48">
        <v>500804.15013270412</v>
      </c>
      <c r="C35" s="364"/>
      <c r="D35" s="365"/>
      <c r="E35" s="359"/>
      <c r="F35" s="359"/>
    </row>
    <row r="36" spans="1:6" x14ac:dyDescent="0.3">
      <c r="A36" s="366"/>
      <c r="B36" s="365"/>
      <c r="C36" s="364"/>
      <c r="D36" s="365"/>
      <c r="E36" s="359"/>
      <c r="F36" s="359"/>
    </row>
    <row r="37" spans="1:6" ht="15" thickBot="1" x14ac:dyDescent="0.35">
      <c r="A37" s="359"/>
      <c r="B37" s="359">
        <v>2025</v>
      </c>
      <c r="C37" s="364"/>
      <c r="D37" s="359"/>
      <c r="E37" s="359"/>
      <c r="F37" s="359"/>
    </row>
    <row r="38" spans="1:6" ht="15" thickBot="1" x14ac:dyDescent="0.35">
      <c r="A38" s="47" t="s">
        <v>141</v>
      </c>
      <c r="B38" s="361" t="s">
        <v>134</v>
      </c>
      <c r="C38" s="364"/>
      <c r="D38" s="362"/>
      <c r="E38" s="359"/>
      <c r="F38" s="359"/>
    </row>
    <row r="39" spans="1:6" ht="15" thickBot="1" x14ac:dyDescent="0.35">
      <c r="A39" s="44" t="s">
        <v>135</v>
      </c>
      <c r="B39" s="48">
        <v>260628.86168668803</v>
      </c>
      <c r="C39" s="364"/>
      <c r="D39" s="365"/>
      <c r="E39" s="359"/>
      <c r="F39" s="359"/>
    </row>
    <row r="40" spans="1:6" ht="15" thickBot="1" x14ac:dyDescent="0.35">
      <c r="A40" s="44" t="s">
        <v>136</v>
      </c>
      <c r="B40" s="48">
        <v>314801.28985025606</v>
      </c>
      <c r="C40" s="364"/>
      <c r="D40" s="365"/>
      <c r="E40" s="359"/>
      <c r="F40" s="359"/>
    </row>
    <row r="41" spans="1:6" ht="15" thickBot="1" x14ac:dyDescent="0.35">
      <c r="A41" s="44" t="s">
        <v>137</v>
      </c>
      <c r="B41" s="48">
        <v>432604.65235116798</v>
      </c>
      <c r="C41" s="364"/>
      <c r="D41" s="365"/>
      <c r="E41" s="359"/>
      <c r="F41" s="359"/>
    </row>
    <row r="42" spans="1:6" ht="15" thickBot="1" x14ac:dyDescent="0.35">
      <c r="A42" s="44" t="s">
        <v>138</v>
      </c>
      <c r="B42" s="48">
        <v>532705.10202712007</v>
      </c>
      <c r="C42" s="364"/>
      <c r="D42" s="365"/>
      <c r="E42" s="359"/>
      <c r="F42" s="359"/>
    </row>
    <row r="43" spans="1:6" x14ac:dyDescent="0.3">
      <c r="A43" s="367"/>
      <c r="B43" s="368"/>
      <c r="C43" s="364"/>
      <c r="D43" s="368"/>
      <c r="E43" s="359"/>
      <c r="F43" s="359"/>
    </row>
    <row r="44" spans="1:6" ht="15" thickBot="1" x14ac:dyDescent="0.35">
      <c r="A44" s="359"/>
      <c r="B44" s="359">
        <v>2025</v>
      </c>
      <c r="C44" s="364"/>
      <c r="D44" s="359"/>
      <c r="E44" s="359"/>
      <c r="F44" s="359"/>
    </row>
    <row r="45" spans="1:6" ht="15" thickBot="1" x14ac:dyDescent="0.35">
      <c r="A45" s="47" t="s">
        <v>142</v>
      </c>
      <c r="B45" s="361" t="s">
        <v>134</v>
      </c>
      <c r="C45" s="364"/>
      <c r="D45" s="362"/>
      <c r="E45" s="359"/>
      <c r="F45" s="359"/>
    </row>
    <row r="46" spans="1:6" ht="15" thickBot="1" x14ac:dyDescent="0.35">
      <c r="A46" s="44" t="s">
        <v>135</v>
      </c>
      <c r="B46" s="48">
        <v>237886.67838337604</v>
      </c>
      <c r="C46" s="364"/>
      <c r="D46" s="365"/>
      <c r="E46" s="359"/>
      <c r="F46" s="359"/>
    </row>
    <row r="47" spans="1:6" ht="15" thickBot="1" x14ac:dyDescent="0.35">
      <c r="A47" s="44" t="s">
        <v>136</v>
      </c>
      <c r="B47" s="48">
        <v>292112.128718608</v>
      </c>
      <c r="C47" s="364"/>
      <c r="D47" s="365"/>
      <c r="E47" s="359"/>
      <c r="F47" s="359"/>
    </row>
    <row r="48" spans="1:6" ht="15" thickBot="1" x14ac:dyDescent="0.35">
      <c r="A48" s="44" t="s">
        <v>137</v>
      </c>
      <c r="B48" s="48">
        <v>409915.49121952004</v>
      </c>
      <c r="C48" s="364"/>
      <c r="D48" s="365"/>
      <c r="E48" s="359"/>
      <c r="F48" s="359"/>
    </row>
    <row r="49" spans="1:6" ht="15" thickBot="1" x14ac:dyDescent="0.35">
      <c r="A49" s="44" t="s">
        <v>138</v>
      </c>
      <c r="B49" s="48">
        <v>509639.37526814401</v>
      </c>
      <c r="C49" s="364"/>
      <c r="D49" s="365"/>
      <c r="E49" s="359"/>
      <c r="F49" s="359"/>
    </row>
  </sheetData>
  <mergeCells count="1">
    <mergeCell ref="A5:C5"/>
  </mergeCells>
  <pageMargins left="0.7" right="0.7" top="0.75" bottom="0.75" header="0.3" footer="0.3"/>
  <pageSetup paperSize="9"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30"/>
  <sheetViews>
    <sheetView workbookViewId="0">
      <selection activeCell="B8" sqref="B8"/>
    </sheetView>
  </sheetViews>
  <sheetFormatPr defaultColWidth="10.44140625" defaultRowHeight="14.4" x14ac:dyDescent="0.3"/>
  <cols>
    <col min="1" max="1" width="56.88671875" customWidth="1"/>
    <col min="2" max="2" width="23.44140625" customWidth="1"/>
    <col min="3" max="3" width="34.5546875" customWidth="1"/>
    <col min="4" max="4" width="41.44140625" customWidth="1"/>
    <col min="5" max="5" width="23.33203125" customWidth="1"/>
    <col min="9" max="9" width="19" customWidth="1"/>
  </cols>
  <sheetData>
    <row r="1" spans="1:9" x14ac:dyDescent="0.3">
      <c r="A1" s="283"/>
      <c r="B1" s="275"/>
      <c r="C1" s="283"/>
      <c r="D1" s="275"/>
    </row>
    <row r="2" spans="1:9" ht="15.6" x14ac:dyDescent="0.3">
      <c r="A2" s="284" t="s">
        <v>143</v>
      </c>
      <c r="B2" s="276" t="s">
        <v>79</v>
      </c>
      <c r="C2" s="277" t="s">
        <v>144</v>
      </c>
      <c r="D2" s="275"/>
      <c r="E2" s="35"/>
      <c r="F2" s="35"/>
      <c r="G2" s="35"/>
      <c r="H2" s="35"/>
      <c r="I2" s="35"/>
    </row>
    <row r="3" spans="1:9" x14ac:dyDescent="0.3">
      <c r="A3" s="285" t="s">
        <v>145</v>
      </c>
      <c r="B3" s="278" t="s">
        <v>15</v>
      </c>
      <c r="C3" s="290">
        <v>147610</v>
      </c>
      <c r="D3" s="275"/>
      <c r="E3" s="35"/>
      <c r="F3" s="35"/>
      <c r="G3" s="35"/>
      <c r="H3" s="35"/>
      <c r="I3" s="35"/>
    </row>
    <row r="4" spans="1:9" x14ac:dyDescent="0.3">
      <c r="A4" s="285" t="s">
        <v>146</v>
      </c>
      <c r="B4" s="278" t="s">
        <v>101</v>
      </c>
      <c r="C4" s="290">
        <v>147610</v>
      </c>
      <c r="D4" s="275"/>
      <c r="E4" s="35"/>
      <c r="F4" s="35"/>
      <c r="G4" s="35"/>
      <c r="H4" s="35"/>
      <c r="I4" s="35"/>
    </row>
    <row r="5" spans="1:9" x14ac:dyDescent="0.3">
      <c r="A5" s="286" t="s">
        <v>147</v>
      </c>
      <c r="B5" s="279" t="s">
        <v>17</v>
      </c>
      <c r="C5" s="291">
        <v>147610</v>
      </c>
      <c r="D5" s="275"/>
      <c r="E5" s="35"/>
      <c r="F5" s="35"/>
      <c r="G5" s="35"/>
      <c r="H5" s="35"/>
      <c r="I5" s="35"/>
    </row>
    <row r="6" spans="1:9" ht="6.75" customHeight="1" x14ac:dyDescent="0.3">
      <c r="A6" s="287" t="s">
        <v>79</v>
      </c>
      <c r="B6" s="280" t="s">
        <v>79</v>
      </c>
      <c r="C6" s="292" t="s">
        <v>79</v>
      </c>
      <c r="D6" s="275"/>
    </row>
    <row r="7" spans="1:9" x14ac:dyDescent="0.3">
      <c r="A7" s="328" t="s">
        <v>148</v>
      </c>
      <c r="B7" s="329"/>
      <c r="C7" s="277" t="s">
        <v>149</v>
      </c>
      <c r="D7" s="275"/>
    </row>
    <row r="8" spans="1:9" x14ac:dyDescent="0.3">
      <c r="A8" s="285" t="s">
        <v>150</v>
      </c>
      <c r="B8" s="278" t="s">
        <v>151</v>
      </c>
      <c r="C8" s="290">
        <v>266033</v>
      </c>
      <c r="D8" s="275"/>
    </row>
    <row r="9" spans="1:9" x14ac:dyDescent="0.3">
      <c r="A9" s="285" t="s">
        <v>152</v>
      </c>
      <c r="B9" s="278" t="s">
        <v>153</v>
      </c>
      <c r="C9" s="290">
        <v>256741</v>
      </c>
      <c r="D9" s="275"/>
    </row>
    <row r="10" spans="1:9" x14ac:dyDescent="0.3">
      <c r="A10" s="285" t="s">
        <v>154</v>
      </c>
      <c r="B10" s="278" t="s">
        <v>155</v>
      </c>
      <c r="C10" s="290">
        <v>317572</v>
      </c>
      <c r="D10" s="275"/>
    </row>
    <row r="11" spans="1:9" x14ac:dyDescent="0.3">
      <c r="A11" s="285" t="s">
        <v>156</v>
      </c>
      <c r="B11" s="278" t="s">
        <v>157</v>
      </c>
      <c r="C11" s="290">
        <v>266959</v>
      </c>
      <c r="D11" s="275"/>
    </row>
    <row r="12" spans="1:9" x14ac:dyDescent="0.3">
      <c r="A12" s="285" t="s">
        <v>158</v>
      </c>
      <c r="B12" s="278" t="s">
        <v>159</v>
      </c>
      <c r="C12" s="290">
        <v>258348</v>
      </c>
      <c r="D12" s="275"/>
    </row>
    <row r="13" spans="1:9" x14ac:dyDescent="0.3">
      <c r="A13" s="330" t="s">
        <v>160</v>
      </c>
      <c r="B13" s="331"/>
      <c r="C13" s="332"/>
      <c r="D13" s="275"/>
    </row>
    <row r="14" spans="1:9" x14ac:dyDescent="0.3">
      <c r="A14" s="333" t="s">
        <v>161</v>
      </c>
      <c r="B14" s="334"/>
      <c r="C14" s="335"/>
      <c r="D14" s="275"/>
    </row>
    <row r="15" spans="1:9" x14ac:dyDescent="0.3">
      <c r="A15" s="281" t="s">
        <v>79</v>
      </c>
      <c r="B15" s="281" t="s">
        <v>79</v>
      </c>
      <c r="C15" s="281" t="s">
        <v>79</v>
      </c>
      <c r="D15" s="275"/>
    </row>
    <row r="16" spans="1:9" ht="15.6" x14ac:dyDescent="0.3">
      <c r="A16" s="288" t="s">
        <v>162</v>
      </c>
      <c r="B16" s="282" t="s">
        <v>79</v>
      </c>
      <c r="C16" s="277" t="s">
        <v>144</v>
      </c>
      <c r="D16" s="275"/>
    </row>
    <row r="17" spans="1:4" x14ac:dyDescent="0.3">
      <c r="A17" s="324" t="s">
        <v>163</v>
      </c>
      <c r="B17" s="325"/>
      <c r="C17" s="290">
        <v>411709</v>
      </c>
      <c r="D17" s="275"/>
    </row>
    <row r="18" spans="1:4" x14ac:dyDescent="0.3">
      <c r="A18" s="324" t="s">
        <v>164</v>
      </c>
      <c r="B18" s="325"/>
      <c r="C18" s="290">
        <v>555569</v>
      </c>
      <c r="D18" s="275"/>
    </row>
    <row r="19" spans="1:4" ht="27" x14ac:dyDescent="0.3">
      <c r="A19" s="324" t="s">
        <v>165</v>
      </c>
      <c r="B19" s="325"/>
      <c r="C19" s="293" t="s">
        <v>166</v>
      </c>
      <c r="D19" s="275"/>
    </row>
    <row r="20" spans="1:4" ht="27" x14ac:dyDescent="0.3">
      <c r="A20" s="324" t="s">
        <v>167</v>
      </c>
      <c r="B20" s="325"/>
      <c r="C20" s="293" t="s">
        <v>166</v>
      </c>
      <c r="D20" s="275"/>
    </row>
    <row r="21" spans="1:4" x14ac:dyDescent="0.3">
      <c r="A21" s="289" t="s">
        <v>79</v>
      </c>
      <c r="B21" s="280" t="s">
        <v>79</v>
      </c>
      <c r="C21" s="294" t="s">
        <v>79</v>
      </c>
      <c r="D21" s="275"/>
    </row>
    <row r="22" spans="1:4" x14ac:dyDescent="0.3">
      <c r="A22" s="289" t="s">
        <v>168</v>
      </c>
      <c r="B22" s="280" t="s">
        <v>79</v>
      </c>
      <c r="C22" s="290">
        <v>472789</v>
      </c>
      <c r="D22" s="275"/>
    </row>
    <row r="23" spans="1:4" x14ac:dyDescent="0.3">
      <c r="A23" s="289" t="s">
        <v>169</v>
      </c>
      <c r="B23" s="280" t="s">
        <v>79</v>
      </c>
      <c r="C23" s="290">
        <v>616649</v>
      </c>
      <c r="D23" s="275"/>
    </row>
    <row r="24" spans="1:4" x14ac:dyDescent="0.3">
      <c r="A24" s="289" t="s">
        <v>170</v>
      </c>
      <c r="B24" s="280" t="s">
        <v>79</v>
      </c>
      <c r="C24" s="290">
        <v>995231</v>
      </c>
      <c r="D24" s="275"/>
    </row>
    <row r="25" spans="1:4" x14ac:dyDescent="0.3">
      <c r="A25" s="289" t="s">
        <v>171</v>
      </c>
      <c r="B25" s="280" t="s">
        <v>79</v>
      </c>
      <c r="C25" s="290">
        <v>1373812</v>
      </c>
      <c r="D25" s="275"/>
    </row>
    <row r="26" spans="1:4" x14ac:dyDescent="0.3">
      <c r="A26" s="289" t="s">
        <v>79</v>
      </c>
      <c r="B26" s="280" t="s">
        <v>79</v>
      </c>
      <c r="C26" s="294" t="s">
        <v>79</v>
      </c>
      <c r="D26" s="275"/>
    </row>
    <row r="27" spans="1:4" x14ac:dyDescent="0.3">
      <c r="A27" s="326" t="s">
        <v>172</v>
      </c>
      <c r="B27" s="327"/>
      <c r="C27" s="291">
        <v>337131</v>
      </c>
      <c r="D27" s="275"/>
    </row>
    <row r="28" spans="1:4" x14ac:dyDescent="0.3">
      <c r="A28" s="283"/>
      <c r="B28" s="275"/>
      <c r="C28" s="283"/>
      <c r="D28" s="275"/>
    </row>
    <row r="29" spans="1:4" x14ac:dyDescent="0.3">
      <c r="A29" s="283"/>
      <c r="B29" s="275"/>
      <c r="C29" s="283"/>
      <c r="D29" s="275"/>
    </row>
    <row r="30" spans="1:4" x14ac:dyDescent="0.3">
      <c r="A30" s="283"/>
      <c r="B30" s="275"/>
      <c r="C30" s="283"/>
      <c r="D30" s="275"/>
    </row>
  </sheetData>
  <mergeCells count="8">
    <mergeCell ref="A20:B20"/>
    <mergeCell ref="A27:B27"/>
    <mergeCell ref="A7:B7"/>
    <mergeCell ref="A13:C13"/>
    <mergeCell ref="A14:C14"/>
    <mergeCell ref="A17:B17"/>
    <mergeCell ref="A18:B18"/>
    <mergeCell ref="A19:B19"/>
  </mergeCells>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22"/>
  <sheetViews>
    <sheetView zoomScale="148" zoomScaleNormal="148" workbookViewId="0">
      <selection activeCell="B24" sqref="B24"/>
    </sheetView>
  </sheetViews>
  <sheetFormatPr defaultRowHeight="14.4" x14ac:dyDescent="0.3"/>
  <cols>
    <col min="1" max="1" width="39.6640625" customWidth="1"/>
    <col min="2" max="2" width="48.6640625" customWidth="1"/>
    <col min="3" max="3" width="27.33203125" customWidth="1"/>
    <col min="5" max="5" width="35.6640625" customWidth="1"/>
    <col min="6" max="6" width="25.6640625" customWidth="1"/>
    <col min="7" max="7" width="35.88671875" customWidth="1"/>
  </cols>
  <sheetData>
    <row r="1" spans="1:9" x14ac:dyDescent="0.3">
      <c r="A1" s="266" t="s">
        <v>173</v>
      </c>
      <c r="B1" s="267" t="s">
        <v>174</v>
      </c>
      <c r="C1" s="267" t="s">
        <v>175</v>
      </c>
      <c r="D1" s="268"/>
      <c r="E1" s="268"/>
      <c r="F1" s="268"/>
      <c r="G1" s="268"/>
      <c r="H1" s="268"/>
      <c r="I1" s="268"/>
    </row>
    <row r="2" spans="1:9" x14ac:dyDescent="0.3">
      <c r="A2" s="269" t="s">
        <v>15</v>
      </c>
      <c r="B2" s="270" t="s">
        <v>176</v>
      </c>
      <c r="C2" s="271">
        <v>165703</v>
      </c>
      <c r="D2" s="268"/>
      <c r="E2" s="268"/>
      <c r="F2" s="268"/>
      <c r="G2" s="268"/>
      <c r="H2" s="268"/>
      <c r="I2" s="268"/>
    </row>
    <row r="3" spans="1:9" x14ac:dyDescent="0.3">
      <c r="A3" s="272" t="s">
        <v>17</v>
      </c>
      <c r="B3" s="273" t="s">
        <v>18</v>
      </c>
      <c r="C3" s="271">
        <v>143947</v>
      </c>
      <c r="D3" s="268"/>
      <c r="E3" s="268"/>
      <c r="F3" s="268"/>
      <c r="G3" s="268"/>
      <c r="H3" s="268"/>
      <c r="I3" s="268"/>
    </row>
    <row r="4" spans="1:9" x14ac:dyDescent="0.3">
      <c r="A4" s="269" t="s">
        <v>177</v>
      </c>
      <c r="B4" s="270" t="s">
        <v>178</v>
      </c>
      <c r="C4" s="271">
        <v>250661</v>
      </c>
      <c r="D4" s="268"/>
      <c r="E4" s="268"/>
      <c r="F4" s="268"/>
      <c r="G4" s="268"/>
      <c r="H4" s="268"/>
      <c r="I4" s="268"/>
    </row>
    <row r="5" spans="1:9" ht="27.6" x14ac:dyDescent="0.3">
      <c r="A5" s="272" t="s">
        <v>19</v>
      </c>
      <c r="B5" s="273" t="s">
        <v>179</v>
      </c>
      <c r="C5" s="271">
        <v>197921</v>
      </c>
      <c r="D5" s="268"/>
      <c r="E5" s="268"/>
      <c r="F5" s="268"/>
      <c r="G5" s="268"/>
      <c r="H5" s="268"/>
      <c r="I5" s="268"/>
    </row>
    <row r="6" spans="1:9" ht="41.4" x14ac:dyDescent="0.3">
      <c r="A6" s="269" t="s">
        <v>180</v>
      </c>
      <c r="B6" s="270" t="s">
        <v>181</v>
      </c>
      <c r="C6" s="270" t="s">
        <v>182</v>
      </c>
      <c r="D6" s="268"/>
      <c r="E6" s="268"/>
      <c r="F6" s="268"/>
      <c r="G6" s="268"/>
      <c r="H6" s="268"/>
      <c r="I6" s="268"/>
    </row>
    <row r="7" spans="1:9" ht="41.4" x14ac:dyDescent="0.3">
      <c r="A7" s="272" t="s">
        <v>183</v>
      </c>
      <c r="B7" s="273" t="s">
        <v>184</v>
      </c>
      <c r="C7" s="273" t="s">
        <v>182</v>
      </c>
      <c r="D7" s="268"/>
      <c r="E7" s="268"/>
      <c r="F7" s="268"/>
      <c r="G7" s="268"/>
      <c r="H7" s="268"/>
      <c r="I7" s="268"/>
    </row>
    <row r="8" spans="1:9" x14ac:dyDescent="0.3">
      <c r="A8" s="274" t="s">
        <v>162</v>
      </c>
      <c r="B8" s="270" t="s">
        <v>79</v>
      </c>
      <c r="C8" s="270" t="s">
        <v>79</v>
      </c>
      <c r="D8" s="268"/>
      <c r="E8" s="268"/>
      <c r="F8" s="268"/>
      <c r="G8" s="268"/>
      <c r="H8" s="268"/>
      <c r="I8" s="268"/>
    </row>
    <row r="9" spans="1:9" x14ac:dyDescent="0.3">
      <c r="A9" s="272" t="s">
        <v>185</v>
      </c>
      <c r="B9" s="273" t="s">
        <v>186</v>
      </c>
      <c r="C9" s="271">
        <v>286248</v>
      </c>
      <c r="D9" s="268"/>
      <c r="E9" s="268"/>
      <c r="F9" s="268"/>
      <c r="G9" s="268"/>
      <c r="H9" s="268"/>
      <c r="I9" s="268"/>
    </row>
    <row r="10" spans="1:9" x14ac:dyDescent="0.3">
      <c r="A10" s="269" t="s">
        <v>185</v>
      </c>
      <c r="B10" s="270" t="s">
        <v>187</v>
      </c>
      <c r="C10" s="271">
        <v>368715</v>
      </c>
      <c r="D10" s="268"/>
      <c r="E10" s="268"/>
      <c r="F10" s="268"/>
      <c r="G10" s="268"/>
      <c r="H10" s="268"/>
      <c r="I10" s="268"/>
    </row>
    <row r="11" spans="1:9" x14ac:dyDescent="0.3">
      <c r="A11" s="272" t="s">
        <v>185</v>
      </c>
      <c r="B11" s="273" t="s">
        <v>188</v>
      </c>
      <c r="C11" s="271">
        <v>615376</v>
      </c>
      <c r="D11" s="268"/>
      <c r="E11" s="268"/>
      <c r="F11" s="268"/>
      <c r="G11" s="268"/>
      <c r="H11" s="268"/>
      <c r="I11" s="268"/>
    </row>
    <row r="12" spans="1:9" x14ac:dyDescent="0.3">
      <c r="A12" s="269" t="s">
        <v>185</v>
      </c>
      <c r="B12" s="270" t="s">
        <v>189</v>
      </c>
      <c r="C12" s="271">
        <v>1289731</v>
      </c>
      <c r="D12" s="268"/>
      <c r="E12" s="268"/>
      <c r="F12" s="268"/>
      <c r="G12" s="268"/>
      <c r="H12" s="268"/>
      <c r="I12" s="268"/>
    </row>
    <row r="13" spans="1:9" x14ac:dyDescent="0.3">
      <c r="A13" s="272" t="s">
        <v>63</v>
      </c>
      <c r="B13" s="273" t="s">
        <v>86</v>
      </c>
      <c r="C13" s="271">
        <v>355540</v>
      </c>
      <c r="D13" s="268"/>
      <c r="E13" s="268"/>
      <c r="F13" s="268"/>
      <c r="G13" s="268"/>
      <c r="H13" s="268"/>
      <c r="I13" s="268"/>
    </row>
    <row r="14" spans="1:9" x14ac:dyDescent="0.3">
      <c r="A14" s="269" t="s">
        <v>63</v>
      </c>
      <c r="B14" s="270" t="s">
        <v>87</v>
      </c>
      <c r="C14" s="271">
        <v>521005</v>
      </c>
      <c r="D14" s="268"/>
      <c r="E14" s="268"/>
      <c r="F14" s="268"/>
      <c r="G14" s="268"/>
      <c r="H14" s="268"/>
      <c r="I14" s="268"/>
    </row>
    <row r="15" spans="1:9" x14ac:dyDescent="0.3">
      <c r="A15" s="272" t="s">
        <v>63</v>
      </c>
      <c r="B15" s="273" t="s">
        <v>88</v>
      </c>
      <c r="C15" s="271">
        <v>835472</v>
      </c>
      <c r="D15" s="268"/>
      <c r="E15" s="268"/>
      <c r="F15" s="268"/>
      <c r="G15" s="268"/>
      <c r="H15" s="268"/>
      <c r="I15" s="268"/>
    </row>
    <row r="16" spans="1:9" x14ac:dyDescent="0.3">
      <c r="A16" s="269" t="s">
        <v>63</v>
      </c>
      <c r="B16" s="270" t="s">
        <v>89</v>
      </c>
      <c r="C16" s="271">
        <v>1346297</v>
      </c>
      <c r="D16" s="268"/>
      <c r="E16" s="268"/>
      <c r="F16" s="268"/>
      <c r="G16" s="268"/>
      <c r="H16" s="268"/>
      <c r="I16" s="268"/>
    </row>
    <row r="17" spans="1:9" x14ac:dyDescent="0.3">
      <c r="A17" s="36"/>
      <c r="B17" s="268"/>
      <c r="C17" s="268"/>
      <c r="D17" s="268"/>
      <c r="E17" s="268"/>
      <c r="F17" s="268"/>
      <c r="G17" s="268"/>
      <c r="H17" s="268"/>
      <c r="I17" s="268"/>
    </row>
    <row r="18" spans="1:9" x14ac:dyDescent="0.3">
      <c r="A18" s="36"/>
      <c r="B18" s="268"/>
      <c r="C18" s="268"/>
      <c r="D18" s="268"/>
      <c r="E18" s="268"/>
      <c r="F18" s="268"/>
      <c r="G18" s="268"/>
      <c r="H18" s="268"/>
      <c r="I18" s="268"/>
    </row>
    <row r="19" spans="1:9" x14ac:dyDescent="0.3">
      <c r="A19" s="36"/>
      <c r="B19" s="268"/>
      <c r="C19" s="268"/>
      <c r="D19" s="268"/>
      <c r="E19" s="268"/>
      <c r="F19" s="268"/>
      <c r="G19" s="268"/>
      <c r="H19" s="268"/>
      <c r="I19" s="268"/>
    </row>
    <row r="20" spans="1:9" ht="55.2" x14ac:dyDescent="0.3">
      <c r="A20" s="36" t="s">
        <v>190</v>
      </c>
      <c r="B20" s="268"/>
      <c r="C20" s="268"/>
      <c r="D20" s="268"/>
      <c r="E20" s="268"/>
      <c r="F20" s="268"/>
      <c r="G20" s="268"/>
      <c r="H20" s="268"/>
      <c r="I20" s="268"/>
    </row>
    <row r="21" spans="1:9" x14ac:dyDescent="0.3">
      <c r="A21" s="227"/>
      <c r="B21" s="35"/>
      <c r="C21" s="35"/>
      <c r="D21" s="35"/>
      <c r="E21" s="35"/>
      <c r="F21" s="35"/>
      <c r="G21" s="35"/>
      <c r="H21" s="35"/>
      <c r="I21" s="35"/>
    </row>
    <row r="22" spans="1:9" x14ac:dyDescent="0.3">
      <c r="A22" s="227"/>
      <c r="B22" s="35"/>
      <c r="C22" s="35"/>
      <c r="D22" s="35"/>
      <c r="E22" s="35"/>
      <c r="F22" s="35"/>
      <c r="G22" s="35"/>
      <c r="H22" s="35"/>
      <c r="I22" s="35"/>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0"/>
  <sheetViews>
    <sheetView workbookViewId="0">
      <selection activeCell="M10" sqref="M10"/>
    </sheetView>
  </sheetViews>
  <sheetFormatPr defaultRowHeight="14.4" x14ac:dyDescent="0.3"/>
  <cols>
    <col min="1" max="1" width="38.33203125" customWidth="1"/>
    <col min="2" max="3" width="15.5546875" bestFit="1" customWidth="1"/>
    <col min="4" max="4" width="10.5546875" bestFit="1" customWidth="1"/>
  </cols>
  <sheetData>
    <row r="1" spans="1:4" x14ac:dyDescent="0.3">
      <c r="A1" s="90" t="s">
        <v>191</v>
      </c>
      <c r="B1" s="90" t="s">
        <v>192</v>
      </c>
      <c r="C1" s="91" t="s">
        <v>192</v>
      </c>
      <c r="D1" s="91" t="s">
        <v>193</v>
      </c>
    </row>
    <row r="2" spans="1:4" x14ac:dyDescent="0.3">
      <c r="A2" s="90"/>
      <c r="B2" s="90">
        <v>2024</v>
      </c>
      <c r="C2" s="91">
        <v>2025</v>
      </c>
      <c r="D2" s="91" t="s">
        <v>194</v>
      </c>
    </row>
    <row r="4" spans="1:4" x14ac:dyDescent="0.3">
      <c r="A4" s="7" t="s">
        <v>195</v>
      </c>
    </row>
    <row r="5" spans="1:4" x14ac:dyDescent="0.3">
      <c r="A5" t="s">
        <v>100</v>
      </c>
      <c r="B5" s="92">
        <v>144472</v>
      </c>
      <c r="C5" s="92">
        <v>148517</v>
      </c>
      <c r="D5" s="93">
        <v>2.8000000000000001E-2</v>
      </c>
    </row>
    <row r="6" spans="1:4" x14ac:dyDescent="0.3">
      <c r="A6" t="s">
        <v>104</v>
      </c>
      <c r="B6" s="92">
        <v>200575</v>
      </c>
      <c r="C6" s="92">
        <v>206191</v>
      </c>
      <c r="D6" s="93">
        <v>2.8000000000000001E-2</v>
      </c>
    </row>
    <row r="7" spans="1:4" x14ac:dyDescent="0.3">
      <c r="B7" s="92"/>
      <c r="C7" s="92"/>
      <c r="D7" s="93"/>
    </row>
    <row r="9" spans="1:4" x14ac:dyDescent="0.3">
      <c r="A9" t="s">
        <v>196</v>
      </c>
    </row>
    <row r="10" spans="1:4" x14ac:dyDescent="0.3">
      <c r="A10" t="s">
        <v>197</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0"/>
  <sheetViews>
    <sheetView workbookViewId="0">
      <selection activeCell="J16" sqref="J16"/>
    </sheetView>
  </sheetViews>
  <sheetFormatPr defaultRowHeight="14.4" x14ac:dyDescent="0.3"/>
  <cols>
    <col min="1" max="1" width="68.44140625" bestFit="1" customWidth="1"/>
    <col min="2" max="2" width="0.33203125" customWidth="1"/>
    <col min="3" max="4" width="9.109375" hidden="1" customWidth="1"/>
    <col min="5" max="5" width="15.5546875" customWidth="1"/>
  </cols>
  <sheetData>
    <row r="1" spans="1:5" ht="21" x14ac:dyDescent="0.4">
      <c r="A1" s="53" t="s">
        <v>198</v>
      </c>
    </row>
    <row r="6" spans="1:5" ht="36" x14ac:dyDescent="0.3">
      <c r="A6" s="336" t="s">
        <v>199</v>
      </c>
      <c r="B6" s="336"/>
      <c r="C6" s="336"/>
      <c r="D6" s="337"/>
      <c r="E6" s="57" t="s">
        <v>200</v>
      </c>
    </row>
    <row r="7" spans="1:5" ht="16.8" x14ac:dyDescent="0.45">
      <c r="A7" s="338" t="s">
        <v>201</v>
      </c>
      <c r="B7" s="338"/>
      <c r="C7" s="338"/>
      <c r="D7" s="338"/>
      <c r="E7" s="54">
        <v>110946</v>
      </c>
    </row>
    <row r="8" spans="1:5" ht="16.8" x14ac:dyDescent="0.45">
      <c r="A8" s="55" t="s">
        <v>202</v>
      </c>
      <c r="B8" s="55"/>
      <c r="C8" s="55"/>
      <c r="D8" s="55"/>
      <c r="E8" s="56">
        <v>279351</v>
      </c>
    </row>
    <row r="9" spans="1:5" ht="16.8" x14ac:dyDescent="0.45">
      <c r="A9" s="339" t="s">
        <v>203</v>
      </c>
      <c r="B9" s="339"/>
      <c r="C9" s="339"/>
      <c r="D9" s="339"/>
      <c r="E9" s="54">
        <v>160273</v>
      </c>
    </row>
    <row r="10" spans="1:5" ht="16.8" x14ac:dyDescent="0.45">
      <c r="A10" s="340" t="s">
        <v>162</v>
      </c>
      <c r="B10" s="340"/>
      <c r="C10" s="340"/>
      <c r="D10" s="340"/>
      <c r="E10" s="56">
        <v>345031</v>
      </c>
    </row>
  </sheetData>
  <mergeCells count="4">
    <mergeCell ref="A6:D6"/>
    <mergeCell ref="A7:D7"/>
    <mergeCell ref="A9:D9"/>
    <mergeCell ref="A10:D1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A xmlns="0ac6c7cc-1e19-4b9b-93e4-5c045a0a4e04" xsi:nil="true"/>
    <lcf76f155ced4ddcb4097134ff3c332f xmlns="0ac6c7cc-1e19-4b9b-93e4-5c045a0a4e04">
      <Terms xmlns="http://schemas.microsoft.com/office/infopath/2007/PartnerControls"/>
    </lcf76f155ced4ddcb4097134ff3c332f>
    <TaxCatchAll xmlns="5f41a852-06ad-427a-acdb-cc79e20a0837" xsi:nil="true"/>
    <Test xmlns="0ac6c7cc-1e19-4b9b-93e4-5c045a0a4e0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94E27476D809994C9F8CE51AFF1D4292" ma:contentTypeVersion="21" ma:contentTypeDescription="Skapa ett nytt dokument." ma:contentTypeScope="" ma:versionID="fce9bc2c864718067f329d099d437f6e">
  <xsd:schema xmlns:xsd="http://www.w3.org/2001/XMLSchema" xmlns:xs="http://www.w3.org/2001/XMLSchema" xmlns:p="http://schemas.microsoft.com/office/2006/metadata/properties" xmlns:ns2="0ac6c7cc-1e19-4b9b-93e4-5c045a0a4e04" xmlns:ns3="5f41a852-06ad-427a-acdb-cc79e20a0837" targetNamespace="http://schemas.microsoft.com/office/2006/metadata/properties" ma:root="true" ma:fieldsID="afa05b47313270dc78d106054bd883cc" ns2:_="" ns3:_="">
    <xsd:import namespace="0ac6c7cc-1e19-4b9b-93e4-5c045a0a4e04"/>
    <xsd:import namespace="5f41a852-06ad-427a-acdb-cc79e20a083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SA"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SearchProperties" minOccurs="0"/>
                <xsd:element ref="ns2:Test" minOccurs="0"/>
                <xsd:element ref="ns2:Test_x003a_Created"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c6c7cc-1e19-4b9b-93e4-5c045a0a4e04"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SA" ma:index="12" nillable="true" ma:displayName="S" ma:format="DateOnly" ma:internalName="SA">
      <xsd:simpleType>
        <xsd:restriction base="dms:DateTim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markeringar" ma:readOnly="false" ma:fieldId="{5cf76f15-5ced-4ddc-b409-7134ff3c332f}" ma:taxonomyMulti="true" ma:sspId="3ec6bdae-8eb7-4e6d-a751-dc60de448335"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Test" ma:index="25" nillable="true" ma:displayName="Test" ma:list="{76cfe240-63a2-4410-ae5f-b44b267e6615}" ma:internalName="Test" ma:showField="Title">
      <xsd:simpleType>
        <xsd:restriction base="dms:Lookup"/>
      </xsd:simpleType>
    </xsd:element>
    <xsd:element name="Test_x003a_Created" ma:index="26" nillable="true" ma:displayName="Test:Created" ma:list="{76cfe240-63a2-4410-ae5f-b44b267e6615}" ma:internalName="Test_x003a_Created" ma:readOnly="true" ma:showField="Created" ma:web="5f41a852-06ad-427a-acdb-cc79e20a0837">
      <xsd:simpleType>
        <xsd:restriction base="dms:Lookup"/>
      </xsd:simple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Location" ma:index="28"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f41a852-06ad-427a-acdb-cc79e20a0837" elementFormDefault="qualified">
    <xsd:import namespace="http://schemas.microsoft.com/office/2006/documentManagement/types"/>
    <xsd:import namespace="http://schemas.microsoft.com/office/infopath/2007/PartnerControls"/>
    <xsd:element name="SharedWithUsers" ma:index="10"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at med information" ma:internalName="SharedWithDetails" ma:readOnly="true">
      <xsd:simpleType>
        <xsd:restriction base="dms:Note">
          <xsd:maxLength value="255"/>
        </xsd:restriction>
      </xsd:simpleType>
    </xsd:element>
    <xsd:element name="TaxCatchAll" ma:index="23" nillable="true" ma:displayName="Taxonomy Catch All Column" ma:hidden="true" ma:list="{bfb654b1-7dc6-4150-a9e5-0ca2f71cb0ae}" ma:internalName="TaxCatchAll" ma:showField="CatchAllData" ma:web="5f41a852-06ad-427a-acdb-cc79e20a083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A71F0BA-DE37-47B5-A401-057D1B762190}">
  <ds:schemaRefs>
    <ds:schemaRef ds:uri="http://schemas.microsoft.com/office/2006/metadata/properties"/>
    <ds:schemaRef ds:uri="http://schemas.microsoft.com/office/infopath/2007/PartnerControls"/>
    <ds:schemaRef ds:uri="0ac6c7cc-1e19-4b9b-93e4-5c045a0a4e04"/>
    <ds:schemaRef ds:uri="5f41a852-06ad-427a-acdb-cc79e20a0837"/>
  </ds:schemaRefs>
</ds:datastoreItem>
</file>

<file path=customXml/itemProps2.xml><?xml version="1.0" encoding="utf-8"?>
<ds:datastoreItem xmlns:ds="http://schemas.openxmlformats.org/officeDocument/2006/customXml" ds:itemID="{BCDF8F36-F395-4681-A5DF-3A11B6BDB4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c6c7cc-1e19-4b9b-93e4-5c045a0a4e04"/>
    <ds:schemaRef ds:uri="5f41a852-06ad-427a-acdb-cc79e20a08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F851B8E-81E4-49C4-952B-62828FFDD55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26</vt:i4>
      </vt:variant>
      <vt:variant>
        <vt:lpstr>Namngivna områden</vt:lpstr>
      </vt:variant>
      <vt:variant>
        <vt:i4>1</vt:i4>
      </vt:variant>
    </vt:vector>
  </HeadingPairs>
  <TitlesOfParts>
    <vt:vector size="27" baseType="lpstr">
      <vt:lpstr>Botkyrka</vt:lpstr>
      <vt:lpstr>Danderyd</vt:lpstr>
      <vt:lpstr>Ekerö</vt:lpstr>
      <vt:lpstr>Haninge</vt:lpstr>
      <vt:lpstr>Huddinge</vt:lpstr>
      <vt:lpstr>Håbo</vt:lpstr>
      <vt:lpstr>Järfälla</vt:lpstr>
      <vt:lpstr>Lidingö</vt:lpstr>
      <vt:lpstr>Nacka</vt:lpstr>
      <vt:lpstr>Norrtälje</vt:lpstr>
      <vt:lpstr>Nynäshamn</vt:lpstr>
      <vt:lpstr>Salem</vt:lpstr>
      <vt:lpstr>Sigtuna</vt:lpstr>
      <vt:lpstr>Sollentuna</vt:lpstr>
      <vt:lpstr>Solna</vt:lpstr>
      <vt:lpstr>Stockholm </vt:lpstr>
      <vt:lpstr>Stockholm Anpassad Gymnasieskol</vt:lpstr>
      <vt:lpstr>Sundbyberg</vt:lpstr>
      <vt:lpstr>Södertälje</vt:lpstr>
      <vt:lpstr>Tyresö</vt:lpstr>
      <vt:lpstr>Täby</vt:lpstr>
      <vt:lpstr>Upplands Bro</vt:lpstr>
      <vt:lpstr>Upplands Väsby</vt:lpstr>
      <vt:lpstr>Vallentuna</vt:lpstr>
      <vt:lpstr>Värmdö</vt:lpstr>
      <vt:lpstr>Österåker</vt:lpstr>
      <vt:lpstr>Huddinge!_Toc25071288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Eva Rehnberg</dc:creator>
  <cp:keywords/>
  <dc:description/>
  <cp:lastModifiedBy>Louise Fjellström</cp:lastModifiedBy>
  <cp:revision/>
  <dcterms:created xsi:type="dcterms:W3CDTF">2013-02-04T14:12:19Z</dcterms:created>
  <dcterms:modified xsi:type="dcterms:W3CDTF">2025-01-27T15:32:09Z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0x01010094E27476D809994C9F8CE51AFF1D4292</vt:lpwstr>
  </property>
  <property fmtid="{D5CDD505-2E9C-101B-9397-08002B2CF9AE}" pid="3" name="MediaServiceImageTags">
    <vt:lpwstr/>
  </property>
</Properties>
</file>